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DICOS\Desktop\Art Relación del Índice cinturatalla con la morbilidad\"/>
    </mc:Choice>
  </mc:AlternateContent>
  <bookViews>
    <workbookView xWindow="0" yWindow="0" windowWidth="15345" windowHeight="3975" tabRatio="465" firstSheet="6" activeTab="8"/>
  </bookViews>
  <sheets>
    <sheet name="Hoja2" sheetId="2" r:id="rId1"/>
    <sheet name="Hoja3" sheetId="3" r:id="rId2"/>
    <sheet name="Hoja4" sheetId="4" r:id="rId3"/>
    <sheet name="Hoja5" sheetId="5" r:id="rId4"/>
    <sheet name="Hoja6" sheetId="6" r:id="rId5"/>
    <sheet name="Hoja7" sheetId="7" r:id="rId6"/>
    <sheet name="Hoja1" sheetId="8" r:id="rId7"/>
    <sheet name="Hoja8" sheetId="9" r:id="rId8"/>
    <sheet name="datos" sheetId="1" r:id="rId9"/>
  </sheets>
  <externalReferences>
    <externalReference r:id="rId10"/>
  </externalReferences>
  <definedNames>
    <definedName name="_xlnm._FilterDatabase" localSheetId="8" hidden="1">datos!$A$1:$BH$392</definedName>
    <definedName name="APP">datos!$H$1</definedName>
  </definedNames>
  <calcPr calcId="162913"/>
  <pivotCaches>
    <pivotCache cacheId="0" r:id="rId11"/>
    <pivotCache cacheId="1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2" i="1" l="1"/>
  <c r="T80" i="1"/>
  <c r="T103" i="1"/>
  <c r="T119" i="1"/>
  <c r="T4" i="1"/>
  <c r="T130" i="1"/>
  <c r="T163" i="1"/>
  <c r="T144" i="1"/>
  <c r="T118" i="1"/>
  <c r="T51" i="1"/>
  <c r="T131" i="1"/>
  <c r="T19" i="1"/>
  <c r="T104" i="1"/>
  <c r="T32" i="1"/>
  <c r="T97" i="1"/>
  <c r="T137" i="1"/>
  <c r="T140" i="1"/>
  <c r="T13" i="1"/>
  <c r="T3" i="1"/>
  <c r="T7" i="1"/>
  <c r="T21" i="1"/>
  <c r="T37" i="1"/>
  <c r="T33" i="1"/>
  <c r="T73" i="1"/>
  <c r="T63" i="1"/>
  <c r="T154" i="1"/>
  <c r="T10" i="1"/>
  <c r="T23" i="1"/>
  <c r="T11" i="1"/>
  <c r="T148" i="1"/>
  <c r="T121" i="1"/>
  <c r="T36" i="1"/>
  <c r="T85" i="1"/>
  <c r="T150" i="1"/>
  <c r="T151" i="1"/>
  <c r="T116" i="1"/>
  <c r="T74" i="1"/>
  <c r="T114" i="1"/>
  <c r="T42" i="1"/>
  <c r="T48" i="1"/>
  <c r="T129" i="1"/>
  <c r="T24" i="1"/>
  <c r="T159" i="1"/>
  <c r="T83" i="1"/>
  <c r="T100" i="1"/>
  <c r="T123" i="1"/>
  <c r="T44" i="1"/>
  <c r="T77" i="1"/>
  <c r="T111" i="1"/>
  <c r="T157" i="1"/>
  <c r="T108" i="1"/>
  <c r="T79" i="1"/>
  <c r="T143" i="1"/>
  <c r="T156" i="1"/>
  <c r="T160" i="1"/>
  <c r="T55" i="1"/>
  <c r="T125" i="1"/>
  <c r="T70" i="1"/>
  <c r="T8" i="1"/>
  <c r="T46" i="1"/>
  <c r="T109" i="1"/>
  <c r="T88" i="1"/>
  <c r="T120" i="1"/>
  <c r="T59" i="1"/>
  <c r="T38" i="1"/>
  <c r="T27" i="1"/>
  <c r="T142" i="1"/>
  <c r="T29" i="1"/>
  <c r="T52" i="1"/>
  <c r="T99" i="1"/>
  <c r="T75" i="1"/>
  <c r="T115" i="1"/>
  <c r="T136" i="1"/>
  <c r="T49" i="1"/>
  <c r="T112" i="1"/>
  <c r="T53" i="1"/>
  <c r="T91" i="1"/>
  <c r="T31" i="1"/>
  <c r="T165" i="1"/>
  <c r="T82" i="1"/>
  <c r="T93" i="1"/>
  <c r="T9" i="1"/>
  <c r="T12" i="1"/>
  <c r="T86" i="1"/>
  <c r="T141" i="1"/>
  <c r="T28" i="1"/>
  <c r="T58" i="1"/>
  <c r="T68" i="1"/>
  <c r="T134" i="1"/>
  <c r="T138" i="1"/>
  <c r="T94" i="1"/>
  <c r="T14" i="1"/>
  <c r="T106" i="1"/>
  <c r="T110" i="1"/>
  <c r="T135" i="1"/>
  <c r="T124" i="1"/>
  <c r="T90" i="1"/>
  <c r="T2" i="1"/>
  <c r="T92" i="1"/>
  <c r="T5" i="1"/>
  <c r="T50" i="1"/>
  <c r="T64" i="1"/>
  <c r="T158" i="1"/>
  <c r="T128" i="1"/>
  <c r="T40" i="1"/>
  <c r="T164" i="1"/>
  <c r="T152" i="1"/>
  <c r="T18" i="1"/>
  <c r="T133" i="1"/>
  <c r="T30" i="1"/>
  <c r="T96" i="1"/>
  <c r="T56" i="1"/>
  <c r="T25" i="1"/>
  <c r="T139" i="1"/>
  <c r="T76" i="1"/>
  <c r="T69" i="1"/>
  <c r="T105" i="1"/>
  <c r="T132" i="1"/>
  <c r="T65" i="1"/>
  <c r="T101" i="1"/>
  <c r="T149" i="1"/>
  <c r="T126" i="1"/>
  <c r="T145" i="1"/>
  <c r="T17" i="1"/>
  <c r="T61" i="1"/>
  <c r="T54" i="1"/>
  <c r="T41" i="1"/>
  <c r="T72" i="1"/>
  <c r="T89" i="1"/>
  <c r="T95" i="1"/>
  <c r="T35" i="1"/>
  <c r="T43" i="1"/>
  <c r="T107" i="1"/>
  <c r="T147" i="1"/>
  <c r="T67" i="1"/>
  <c r="T146" i="1"/>
  <c r="T57" i="1"/>
  <c r="T62" i="1"/>
  <c r="T87" i="1"/>
  <c r="T102" i="1"/>
  <c r="T161" i="1"/>
  <c r="T66" i="1"/>
  <c r="T122" i="1"/>
  <c r="T26" i="1"/>
  <c r="T71" i="1"/>
  <c r="T47" i="1"/>
  <c r="T78" i="1"/>
  <c r="T113" i="1"/>
  <c r="T127" i="1"/>
  <c r="T45" i="1"/>
  <c r="T60" i="1"/>
  <c r="T6" i="1"/>
  <c r="T155" i="1"/>
  <c r="T153" i="1"/>
  <c r="T20" i="1"/>
  <c r="T117" i="1"/>
  <c r="T22" i="1"/>
  <c r="T39" i="1"/>
  <c r="T84" i="1"/>
  <c r="T98" i="1"/>
  <c r="T34" i="1"/>
  <c r="T16" i="1"/>
  <c r="T81" i="1"/>
  <c r="T15" i="1"/>
  <c r="BG70" i="1" l="1"/>
  <c r="BH70" i="1" s="1"/>
  <c r="BG154" i="1"/>
  <c r="BH154" i="1" s="1"/>
  <c r="BG41" i="1"/>
  <c r="BH41" i="1" s="1"/>
  <c r="BG3" i="1"/>
  <c r="BH3" i="1" s="1"/>
  <c r="BG12" i="1"/>
  <c r="BH12" i="1" s="1"/>
  <c r="BG78" i="1"/>
  <c r="BH78" i="1" s="1"/>
  <c r="BG23" i="1"/>
  <c r="BH23" i="1" s="1"/>
  <c r="BG43" i="1"/>
  <c r="BH43" i="1" s="1"/>
  <c r="BG5" i="1"/>
  <c r="BH5" i="1" s="1"/>
  <c r="BG8" i="1"/>
  <c r="BH8" i="1" s="1"/>
  <c r="BG82" i="1"/>
  <c r="BH82" i="1" s="1"/>
  <c r="BG10" i="1"/>
  <c r="BH10" i="1" s="1"/>
  <c r="BG35" i="1"/>
  <c r="BH35" i="1" s="1"/>
  <c r="BG6" i="1"/>
  <c r="BH6" i="1" s="1"/>
  <c r="BG151" i="1"/>
  <c r="BH151" i="1" s="1"/>
  <c r="BG60" i="1"/>
  <c r="BH60" i="1" s="1"/>
  <c r="BG11" i="1"/>
  <c r="BH11" i="1" s="1"/>
  <c r="BG42" i="1"/>
  <c r="BH42" i="1" s="1"/>
  <c r="BG4" i="1"/>
  <c r="BH4" i="1" s="1"/>
  <c r="BG19" i="1"/>
  <c r="BH19" i="1" s="1"/>
  <c r="BA108" i="1"/>
  <c r="BA83" i="1"/>
  <c r="AZ51" i="1"/>
  <c r="AZ83" i="1"/>
  <c r="AZ108" i="1"/>
  <c r="AE71" i="1"/>
  <c r="AE103" i="1"/>
  <c r="AE16" i="1"/>
  <c r="AE37" i="1"/>
  <c r="AE153" i="1"/>
  <c r="AE59" i="1"/>
  <c r="AE58" i="1"/>
  <c r="AE51" i="1"/>
  <c r="AE54" i="1"/>
  <c r="AE31" i="1"/>
  <c r="AE94" i="1"/>
  <c r="AE158" i="1"/>
  <c r="AE102" i="1"/>
  <c r="AE162" i="1"/>
  <c r="AE44" i="1"/>
  <c r="AE2" i="1"/>
  <c r="AE24" i="1"/>
  <c r="AE40" i="1"/>
  <c r="AE131" i="1"/>
  <c r="AE9" i="1"/>
  <c r="AE90" i="1"/>
  <c r="AE129" i="1"/>
  <c r="AE109" i="1"/>
  <c r="AE55" i="1"/>
  <c r="AE83" i="1"/>
  <c r="AE79" i="1"/>
  <c r="AE133" i="1"/>
  <c r="AE81" i="1"/>
  <c r="AE119" i="1"/>
  <c r="AE97" i="1"/>
  <c r="AE100" i="1"/>
  <c r="AE108" i="1"/>
  <c r="AE47" i="1"/>
  <c r="AE134" i="1"/>
  <c r="AE92" i="1"/>
  <c r="AE128" i="1"/>
  <c r="AE95" i="1"/>
  <c r="AE117" i="1"/>
  <c r="AE56" i="1"/>
  <c r="AE86" i="1"/>
  <c r="AE80" i="1"/>
  <c r="AE130" i="1"/>
  <c r="AE163" i="1"/>
  <c r="AE121" i="1"/>
  <c r="AE150" i="1"/>
  <c r="AE159" i="1"/>
  <c r="AE123" i="1"/>
  <c r="AE77" i="1"/>
  <c r="AE143" i="1"/>
  <c r="AE75" i="1"/>
  <c r="AE135" i="1"/>
  <c r="AE105" i="1"/>
  <c r="AE126" i="1"/>
  <c r="AE145" i="1"/>
  <c r="AE89" i="1"/>
  <c r="AE98" i="1"/>
  <c r="AE106" i="1"/>
  <c r="AE96" i="1"/>
  <c r="AE114" i="1"/>
  <c r="AE112" i="1"/>
  <c r="AE62" i="1"/>
  <c r="AE116" i="1"/>
  <c r="AE118" i="1"/>
  <c r="AE140" i="1"/>
  <c r="AE156" i="1"/>
  <c r="AE120" i="1"/>
  <c r="AE136" i="1"/>
  <c r="AE165" i="1"/>
  <c r="AE138" i="1"/>
  <c r="AE164" i="1"/>
  <c r="AE101" i="1"/>
  <c r="AE107" i="1"/>
  <c r="AE122" i="1"/>
  <c r="AE85" i="1"/>
  <c r="AE125" i="1"/>
  <c r="AE99" i="1"/>
  <c r="AE110" i="1"/>
  <c r="AE111" i="1"/>
  <c r="AE142" i="1"/>
  <c r="AE115" i="1"/>
  <c r="AE124" i="1"/>
  <c r="AE139" i="1"/>
  <c r="AE132" i="1"/>
  <c r="AE91" i="1"/>
  <c r="AE144" i="1"/>
  <c r="AE147" i="1"/>
  <c r="AE137" i="1"/>
  <c r="AE157" i="1"/>
  <c r="AE67" i="1"/>
  <c r="AE127" i="1"/>
  <c r="AE149" i="1"/>
  <c r="AE148" i="1"/>
  <c r="AE113" i="1"/>
  <c r="AE146" i="1"/>
  <c r="AE65" i="1"/>
  <c r="AE57" i="1"/>
  <c r="AE104" i="1"/>
  <c r="AE76" i="1"/>
  <c r="AE141" i="1"/>
  <c r="AE20" i="1"/>
  <c r="AE70" i="1"/>
  <c r="AE18" i="1"/>
  <c r="AE38" i="1"/>
  <c r="AE154" i="1"/>
  <c r="AE50" i="1"/>
  <c r="AE30" i="1"/>
  <c r="AE61" i="1"/>
  <c r="AE22" i="1"/>
  <c r="AE93" i="1"/>
  <c r="AE64" i="1"/>
  <c r="AE161" i="1"/>
  <c r="AE41" i="1"/>
  <c r="AE3" i="1"/>
  <c r="AE29" i="1"/>
  <c r="AE12" i="1"/>
  <c r="AE34" i="1"/>
  <c r="AE78" i="1"/>
  <c r="AE13" i="1"/>
  <c r="AE32" i="1"/>
  <c r="AE23" i="1"/>
  <c r="AE49" i="1"/>
  <c r="AE46" i="1"/>
  <c r="AE48" i="1"/>
  <c r="AE26" i="1"/>
  <c r="AE74" i="1"/>
  <c r="AE52" i="1"/>
  <c r="AE87" i="1"/>
  <c r="AE43" i="1"/>
  <c r="AE5" i="1"/>
  <c r="AE33" i="1"/>
  <c r="AE8" i="1"/>
  <c r="AE27" i="1"/>
  <c r="AE82" i="1"/>
  <c r="AE15" i="1"/>
  <c r="AE28" i="1"/>
  <c r="AE10" i="1"/>
  <c r="AE155" i="1"/>
  <c r="AE69" i="1"/>
  <c r="AE45" i="1"/>
  <c r="AE25" i="1"/>
  <c r="AE88" i="1"/>
  <c r="AE63" i="1"/>
  <c r="AE72" i="1"/>
  <c r="AE35" i="1"/>
  <c r="AE6" i="1"/>
  <c r="AE21" i="1"/>
  <c r="AE151" i="1"/>
  <c r="AE7" i="1"/>
  <c r="AE60" i="1"/>
  <c r="AE152" i="1"/>
  <c r="AE36" i="1"/>
  <c r="AE11" i="1"/>
  <c r="AE53" i="1"/>
  <c r="AE68" i="1"/>
  <c r="AE160" i="1"/>
  <c r="AE17" i="1"/>
  <c r="AE84" i="1"/>
  <c r="AE73" i="1"/>
  <c r="AE66" i="1"/>
  <c r="AE42" i="1"/>
  <c r="AE4" i="1"/>
  <c r="AE14" i="1"/>
  <c r="AE19" i="1"/>
  <c r="BA160" i="1"/>
  <c r="BA45" i="1"/>
  <c r="BA48" i="1"/>
  <c r="BA61" i="1"/>
  <c r="AZ160" i="1"/>
  <c r="AZ45" i="1"/>
  <c r="AZ48" i="1"/>
  <c r="AZ61" i="1"/>
  <c r="AA160" i="1"/>
  <c r="AB160" i="1" s="1"/>
  <c r="AA45" i="1"/>
  <c r="AB45" i="1" s="1"/>
  <c r="AA48" i="1"/>
  <c r="AB48" i="1" s="1"/>
  <c r="AA61" i="1"/>
  <c r="AB61" i="1" s="1"/>
  <c r="Y160" i="1"/>
  <c r="BG160" i="1" s="1"/>
  <c r="BH160" i="1" s="1"/>
  <c r="Y45" i="1"/>
  <c r="BG45" i="1" s="1"/>
  <c r="BH45" i="1" s="1"/>
  <c r="Y48" i="1"/>
  <c r="BG48" i="1" s="1"/>
  <c r="BH48" i="1" s="1"/>
  <c r="Y61" i="1"/>
  <c r="BG61" i="1" s="1"/>
  <c r="BH61" i="1" s="1"/>
  <c r="W160" i="1"/>
  <c r="W45" i="1"/>
  <c r="W48" i="1"/>
  <c r="W61" i="1"/>
  <c r="V160" i="1"/>
  <c r="V45" i="1"/>
  <c r="V48" i="1"/>
  <c r="V61" i="1"/>
  <c r="Q160" i="1"/>
  <c r="R160" i="1" s="1"/>
  <c r="Q45" i="1"/>
  <c r="R45" i="1" s="1"/>
  <c r="Q48" i="1"/>
  <c r="R48" i="1" s="1"/>
  <c r="Q61" i="1"/>
  <c r="R61" i="1" s="1"/>
  <c r="BA73" i="1"/>
  <c r="BA63" i="1"/>
  <c r="BA52" i="1"/>
  <c r="BA64" i="1"/>
  <c r="AZ73" i="1"/>
  <c r="AZ63" i="1"/>
  <c r="AZ52" i="1"/>
  <c r="AZ64" i="1"/>
  <c r="AA73" i="1"/>
  <c r="AA63" i="1"/>
  <c r="AA52" i="1"/>
  <c r="AA64" i="1"/>
  <c r="Y73" i="1"/>
  <c r="BG73" i="1" s="1"/>
  <c r="BH73" i="1" s="1"/>
  <c r="Y63" i="1"/>
  <c r="BG63" i="1" s="1"/>
  <c r="BH63" i="1" s="1"/>
  <c r="Y52" i="1"/>
  <c r="BG52" i="1" s="1"/>
  <c r="BH52" i="1" s="1"/>
  <c r="Y64" i="1"/>
  <c r="BG64" i="1" s="1"/>
  <c r="BH64" i="1" s="1"/>
  <c r="Q73" i="1"/>
  <c r="Q63" i="1"/>
  <c r="Q52" i="1"/>
  <c r="Q64" i="1"/>
  <c r="V73" i="1"/>
  <c r="V63" i="1"/>
  <c r="V52" i="1"/>
  <c r="V64" i="1"/>
  <c r="AA392" i="1" l="1"/>
  <c r="W392" i="1"/>
  <c r="AA391" i="1"/>
  <c r="W391" i="1"/>
  <c r="AA390" i="1"/>
  <c r="W390" i="1"/>
  <c r="AA389" i="1"/>
  <c r="W389" i="1"/>
  <c r="AA388" i="1"/>
  <c r="AB388" i="1" s="1"/>
  <c r="W388" i="1"/>
  <c r="AA387" i="1"/>
  <c r="AB387" i="1" s="1"/>
  <c r="W387" i="1"/>
  <c r="AA386" i="1"/>
  <c r="AB386" i="1" s="1"/>
  <c r="W386" i="1"/>
  <c r="AA385" i="1"/>
  <c r="AB385" i="1" s="1"/>
  <c r="W385" i="1"/>
  <c r="AA384" i="1"/>
  <c r="AB384" i="1" s="1"/>
  <c r="W384" i="1"/>
  <c r="AA383" i="1"/>
  <c r="AB383" i="1" s="1"/>
  <c r="W383" i="1"/>
  <c r="AA382" i="1"/>
  <c r="AB382" i="1" s="1"/>
  <c r="W382" i="1"/>
  <c r="AA381" i="1"/>
  <c r="AB381" i="1" s="1"/>
  <c r="W381" i="1"/>
  <c r="AA380" i="1"/>
  <c r="AB380" i="1" s="1"/>
  <c r="W380" i="1"/>
  <c r="AA379" i="1"/>
  <c r="AB379" i="1" s="1"/>
  <c r="W379" i="1"/>
  <c r="AA378" i="1"/>
  <c r="AB378" i="1" s="1"/>
  <c r="W378" i="1"/>
  <c r="AA377" i="1"/>
  <c r="AB377" i="1" s="1"/>
  <c r="W377" i="1"/>
  <c r="AA376" i="1"/>
  <c r="AB376" i="1" s="1"/>
  <c r="W376" i="1"/>
  <c r="AA375" i="1"/>
  <c r="AB375" i="1" s="1"/>
  <c r="W375" i="1"/>
  <c r="AA374" i="1"/>
  <c r="AB374" i="1" s="1"/>
  <c r="W374" i="1"/>
  <c r="AA373" i="1"/>
  <c r="AB373" i="1" s="1"/>
  <c r="W373" i="1"/>
  <c r="AA372" i="1"/>
  <c r="AB372" i="1" s="1"/>
  <c r="W372" i="1"/>
  <c r="AA371" i="1"/>
  <c r="AB371" i="1" s="1"/>
  <c r="W371" i="1"/>
  <c r="AA370" i="1"/>
  <c r="AB370" i="1" s="1"/>
  <c r="W370" i="1"/>
  <c r="AA369" i="1"/>
  <c r="AB369" i="1" s="1"/>
  <c r="W369" i="1"/>
  <c r="AA368" i="1"/>
  <c r="AB368" i="1" s="1"/>
  <c r="W368" i="1"/>
  <c r="AA367" i="1"/>
  <c r="AB367" i="1" s="1"/>
  <c r="W367" i="1"/>
  <c r="AA366" i="1"/>
  <c r="AB366" i="1" s="1"/>
  <c r="W366" i="1"/>
  <c r="AA365" i="1"/>
  <c r="AB365" i="1" s="1"/>
  <c r="W365" i="1"/>
  <c r="AA364" i="1"/>
  <c r="AB364" i="1" s="1"/>
  <c r="W364" i="1"/>
  <c r="AA363" i="1"/>
  <c r="AB363" i="1" s="1"/>
  <c r="W363" i="1"/>
  <c r="AA362" i="1"/>
  <c r="AB362" i="1" s="1"/>
  <c r="W362" i="1"/>
  <c r="AA361" i="1"/>
  <c r="AB361" i="1" s="1"/>
  <c r="W361" i="1"/>
  <c r="AA360" i="1"/>
  <c r="AB360" i="1" s="1"/>
  <c r="W360" i="1"/>
  <c r="AA359" i="1"/>
  <c r="AB359" i="1" s="1"/>
  <c r="W359" i="1"/>
  <c r="AA358" i="1"/>
  <c r="AB358" i="1" s="1"/>
  <c r="W358" i="1"/>
  <c r="AA357" i="1"/>
  <c r="AB357" i="1" s="1"/>
  <c r="W357" i="1"/>
  <c r="AA356" i="1"/>
  <c r="AB356" i="1" s="1"/>
  <c r="W356" i="1"/>
  <c r="AA355" i="1"/>
  <c r="AB355" i="1" s="1"/>
  <c r="W355" i="1"/>
  <c r="AA354" i="1"/>
  <c r="AB354" i="1" s="1"/>
  <c r="W354" i="1"/>
  <c r="AA353" i="1"/>
  <c r="AB353" i="1" s="1"/>
  <c r="W353" i="1"/>
  <c r="AA352" i="1"/>
  <c r="AB352" i="1" s="1"/>
  <c r="W352" i="1"/>
  <c r="AA351" i="1"/>
  <c r="AB351" i="1" s="1"/>
  <c r="W351" i="1"/>
  <c r="AA350" i="1"/>
  <c r="AB350" i="1" s="1"/>
  <c r="W350" i="1"/>
  <c r="AA349" i="1"/>
  <c r="AB349" i="1" s="1"/>
  <c r="W349" i="1"/>
  <c r="AA348" i="1"/>
  <c r="AB348" i="1" s="1"/>
  <c r="W348" i="1"/>
  <c r="AA347" i="1"/>
  <c r="AB347" i="1" s="1"/>
  <c r="W347" i="1"/>
  <c r="AA346" i="1"/>
  <c r="AB346" i="1" s="1"/>
  <c r="W346" i="1"/>
  <c r="AA345" i="1"/>
  <c r="AB345" i="1" s="1"/>
  <c r="W345" i="1"/>
  <c r="AA344" i="1"/>
  <c r="AB344" i="1" s="1"/>
  <c r="W344" i="1"/>
  <c r="AA343" i="1"/>
  <c r="AB343" i="1" s="1"/>
  <c r="W343" i="1"/>
  <c r="AA342" i="1"/>
  <c r="AB342" i="1" s="1"/>
  <c r="W342" i="1"/>
  <c r="AA341" i="1"/>
  <c r="AB341" i="1" s="1"/>
  <c r="W341" i="1"/>
  <c r="AA340" i="1"/>
  <c r="AB340" i="1" s="1"/>
  <c r="W340" i="1"/>
  <c r="AA339" i="1"/>
  <c r="AB339" i="1" s="1"/>
  <c r="W339" i="1"/>
  <c r="AA338" i="1"/>
  <c r="AB338" i="1" s="1"/>
  <c r="W338" i="1"/>
  <c r="AA337" i="1"/>
  <c r="AB337" i="1" s="1"/>
  <c r="W337" i="1"/>
  <c r="AA336" i="1"/>
  <c r="AB336" i="1" s="1"/>
  <c r="W336" i="1"/>
  <c r="AA335" i="1"/>
  <c r="AB335" i="1" s="1"/>
  <c r="W335" i="1"/>
  <c r="AA334" i="1"/>
  <c r="AB334" i="1" s="1"/>
  <c r="W334" i="1"/>
  <c r="AA333" i="1"/>
  <c r="AB333" i="1" s="1"/>
  <c r="W333" i="1"/>
  <c r="AA332" i="1"/>
  <c r="AB332" i="1" s="1"/>
  <c r="W332" i="1"/>
  <c r="AA331" i="1"/>
  <c r="AB331" i="1" s="1"/>
  <c r="W331" i="1"/>
  <c r="AA330" i="1"/>
  <c r="AB330" i="1" s="1"/>
  <c r="W330" i="1"/>
  <c r="AA329" i="1"/>
  <c r="AB329" i="1" s="1"/>
  <c r="W329" i="1"/>
  <c r="AA328" i="1"/>
  <c r="AB328" i="1" s="1"/>
  <c r="W328" i="1"/>
  <c r="AA327" i="1"/>
  <c r="AB327" i="1" s="1"/>
  <c r="W327" i="1"/>
  <c r="AA326" i="1"/>
  <c r="AB326" i="1" s="1"/>
  <c r="W326" i="1"/>
  <c r="AA325" i="1"/>
  <c r="AB325" i="1" s="1"/>
  <c r="W325" i="1"/>
  <c r="AA324" i="1"/>
  <c r="AB324" i="1" s="1"/>
  <c r="W324" i="1"/>
  <c r="AA323" i="1"/>
  <c r="AB323" i="1" s="1"/>
  <c r="W323" i="1"/>
  <c r="AA322" i="1"/>
  <c r="AB322" i="1" s="1"/>
  <c r="W322" i="1"/>
  <c r="AA321" i="1"/>
  <c r="AB321" i="1" s="1"/>
  <c r="W321" i="1"/>
  <c r="AA320" i="1"/>
  <c r="AB320" i="1" s="1"/>
  <c r="W320" i="1"/>
  <c r="AA319" i="1"/>
  <c r="AB319" i="1" s="1"/>
  <c r="W319" i="1"/>
  <c r="AA318" i="1"/>
  <c r="AB318" i="1" s="1"/>
  <c r="W318" i="1"/>
  <c r="AA317" i="1"/>
  <c r="AB317" i="1" s="1"/>
  <c r="W317" i="1"/>
  <c r="AA316" i="1"/>
  <c r="AB316" i="1" s="1"/>
  <c r="W316" i="1"/>
  <c r="AA315" i="1"/>
  <c r="AB315" i="1" s="1"/>
  <c r="W315" i="1"/>
  <c r="AA314" i="1"/>
  <c r="AB314" i="1" s="1"/>
  <c r="W314" i="1"/>
  <c r="AA313" i="1"/>
  <c r="AB313" i="1" s="1"/>
  <c r="W313" i="1"/>
  <c r="AA312" i="1"/>
  <c r="AB312" i="1" s="1"/>
  <c r="W312" i="1"/>
  <c r="AA311" i="1"/>
  <c r="AB311" i="1" s="1"/>
  <c r="W311" i="1"/>
  <c r="AA310" i="1"/>
  <c r="AB310" i="1" s="1"/>
  <c r="W310" i="1"/>
  <c r="AA309" i="1"/>
  <c r="AB309" i="1" s="1"/>
  <c r="W309" i="1"/>
  <c r="AA308" i="1"/>
  <c r="AB308" i="1" s="1"/>
  <c r="W308" i="1"/>
  <c r="AA307" i="1"/>
  <c r="AB307" i="1" s="1"/>
  <c r="W307" i="1"/>
  <c r="AA306" i="1"/>
  <c r="AB306" i="1" s="1"/>
  <c r="W306" i="1"/>
  <c r="AA305" i="1"/>
  <c r="AB305" i="1" s="1"/>
  <c r="W305" i="1"/>
  <c r="AA304" i="1"/>
  <c r="AB304" i="1" s="1"/>
  <c r="W304" i="1"/>
  <c r="AA303" i="1"/>
  <c r="AB303" i="1" s="1"/>
  <c r="W303" i="1"/>
  <c r="V303" i="1"/>
  <c r="R303" i="1"/>
  <c r="Q303" i="1"/>
  <c r="D303" i="1"/>
  <c r="E303" i="1" s="1"/>
  <c r="AA302" i="1"/>
  <c r="AB302" i="1" s="1"/>
  <c r="W302" i="1"/>
  <c r="V302" i="1"/>
  <c r="R302" i="1"/>
  <c r="Q302" i="1"/>
  <c r="D302" i="1"/>
  <c r="E302" i="1" s="1"/>
  <c r="AA301" i="1"/>
  <c r="AB301" i="1" s="1"/>
  <c r="W301" i="1"/>
  <c r="V301" i="1"/>
  <c r="R301" i="1"/>
  <c r="Q301" i="1"/>
  <c r="D301" i="1"/>
  <c r="E301" i="1" s="1"/>
  <c r="AA300" i="1"/>
  <c r="AB300" i="1" s="1"/>
  <c r="W300" i="1"/>
  <c r="V300" i="1"/>
  <c r="R300" i="1"/>
  <c r="Q300" i="1"/>
  <c r="D300" i="1"/>
  <c r="E300" i="1" s="1"/>
  <c r="AA299" i="1"/>
  <c r="AB299" i="1" s="1"/>
  <c r="W299" i="1"/>
  <c r="V299" i="1"/>
  <c r="R299" i="1"/>
  <c r="Q299" i="1"/>
  <c r="D299" i="1"/>
  <c r="E299" i="1" s="1"/>
  <c r="AA298" i="1"/>
  <c r="AB298" i="1" s="1"/>
  <c r="W298" i="1"/>
  <c r="V298" i="1"/>
  <c r="R298" i="1"/>
  <c r="Q298" i="1"/>
  <c r="D298" i="1"/>
  <c r="E298" i="1" s="1"/>
  <c r="AA297" i="1"/>
  <c r="AB297" i="1" s="1"/>
  <c r="W297" i="1"/>
  <c r="V297" i="1"/>
  <c r="R297" i="1"/>
  <c r="Q297" i="1"/>
  <c r="D297" i="1"/>
  <c r="E297" i="1" s="1"/>
  <c r="AA296" i="1"/>
  <c r="AB296" i="1" s="1"/>
  <c r="W296" i="1"/>
  <c r="V296" i="1"/>
  <c r="R296" i="1"/>
  <c r="Q296" i="1"/>
  <c r="D296" i="1"/>
  <c r="E296" i="1" s="1"/>
  <c r="AA295" i="1"/>
  <c r="AB295" i="1" s="1"/>
  <c r="W295" i="1"/>
  <c r="V295" i="1"/>
  <c r="R295" i="1"/>
  <c r="Q295" i="1"/>
  <c r="D295" i="1"/>
  <c r="E295" i="1" s="1"/>
  <c r="AA294" i="1"/>
  <c r="AB294" i="1" s="1"/>
  <c r="W294" i="1"/>
  <c r="V294" i="1"/>
  <c r="R294" i="1"/>
  <c r="Q294" i="1"/>
  <c r="D294" i="1"/>
  <c r="E294" i="1" s="1"/>
  <c r="AA293" i="1"/>
  <c r="AB293" i="1" s="1"/>
  <c r="W293" i="1"/>
  <c r="V293" i="1"/>
  <c r="R293" i="1"/>
  <c r="Q293" i="1"/>
  <c r="D293" i="1"/>
  <c r="E293" i="1" s="1"/>
  <c r="AA292" i="1"/>
  <c r="AB292" i="1" s="1"/>
  <c r="W292" i="1"/>
  <c r="V292" i="1"/>
  <c r="R292" i="1"/>
  <c r="Q292" i="1"/>
  <c r="D292" i="1"/>
  <c r="E292" i="1" s="1"/>
  <c r="AA291" i="1"/>
  <c r="AB291" i="1" s="1"/>
  <c r="W291" i="1"/>
  <c r="V291" i="1"/>
  <c r="R291" i="1"/>
  <c r="Q291" i="1"/>
  <c r="D291" i="1"/>
  <c r="E291" i="1" s="1"/>
  <c r="AA290" i="1"/>
  <c r="AB290" i="1" s="1"/>
  <c r="W290" i="1"/>
  <c r="V290" i="1"/>
  <c r="R290" i="1"/>
  <c r="Q290" i="1"/>
  <c r="D290" i="1"/>
  <c r="E290" i="1" s="1"/>
  <c r="AA289" i="1"/>
  <c r="AB289" i="1" s="1"/>
  <c r="W289" i="1"/>
  <c r="V289" i="1"/>
  <c r="R289" i="1"/>
  <c r="Q289" i="1"/>
  <c r="D289" i="1"/>
  <c r="E289" i="1" s="1"/>
  <c r="AA288" i="1"/>
  <c r="AB288" i="1" s="1"/>
  <c r="W288" i="1"/>
  <c r="V288" i="1"/>
  <c r="R288" i="1"/>
  <c r="Q288" i="1"/>
  <c r="D288" i="1"/>
  <c r="E288" i="1" s="1"/>
  <c r="AA287" i="1"/>
  <c r="AB287" i="1" s="1"/>
  <c r="W287" i="1"/>
  <c r="V287" i="1"/>
  <c r="R287" i="1"/>
  <c r="Q287" i="1"/>
  <c r="D287" i="1"/>
  <c r="E287" i="1" s="1"/>
  <c r="AA286" i="1"/>
  <c r="AB286" i="1" s="1"/>
  <c r="W286" i="1"/>
  <c r="V286" i="1"/>
  <c r="R286" i="1"/>
  <c r="Q286" i="1"/>
  <c r="D286" i="1"/>
  <c r="E286" i="1" s="1"/>
  <c r="AA285" i="1"/>
  <c r="AB285" i="1" s="1"/>
  <c r="W285" i="1"/>
  <c r="V285" i="1"/>
  <c r="R285" i="1"/>
  <c r="Q285" i="1"/>
  <c r="D285" i="1"/>
  <c r="E285" i="1" s="1"/>
  <c r="AA284" i="1"/>
  <c r="AB284" i="1" s="1"/>
  <c r="W284" i="1"/>
  <c r="V284" i="1"/>
  <c r="R284" i="1"/>
  <c r="Q284" i="1"/>
  <c r="D284" i="1"/>
  <c r="E284" i="1" s="1"/>
  <c r="AA283" i="1"/>
  <c r="AB283" i="1" s="1"/>
  <c r="W283" i="1"/>
  <c r="V283" i="1"/>
  <c r="R283" i="1"/>
  <c r="Q283" i="1"/>
  <c r="D283" i="1"/>
  <c r="E283" i="1" s="1"/>
  <c r="AA282" i="1"/>
  <c r="AB282" i="1" s="1"/>
  <c r="W282" i="1"/>
  <c r="V282" i="1"/>
  <c r="R282" i="1"/>
  <c r="Q282" i="1"/>
  <c r="D282" i="1"/>
  <c r="E282" i="1" s="1"/>
  <c r="AA281" i="1"/>
  <c r="AB281" i="1" s="1"/>
  <c r="W281" i="1"/>
  <c r="V281" i="1"/>
  <c r="R281" i="1"/>
  <c r="Q281" i="1"/>
  <c r="D281" i="1"/>
  <c r="E281" i="1" s="1"/>
  <c r="AA280" i="1"/>
  <c r="AB280" i="1" s="1"/>
  <c r="W280" i="1"/>
  <c r="V280" i="1"/>
  <c r="R280" i="1"/>
  <c r="Q280" i="1"/>
  <c r="D280" i="1"/>
  <c r="E280" i="1" s="1"/>
  <c r="AA279" i="1"/>
  <c r="AB279" i="1" s="1"/>
  <c r="W279" i="1"/>
  <c r="V279" i="1"/>
  <c r="R279" i="1"/>
  <c r="Q279" i="1"/>
  <c r="D279" i="1"/>
  <c r="E279" i="1" s="1"/>
  <c r="AA278" i="1"/>
  <c r="AB278" i="1" s="1"/>
  <c r="W278" i="1"/>
  <c r="V278" i="1"/>
  <c r="R278" i="1"/>
  <c r="Q278" i="1"/>
  <c r="D278" i="1"/>
  <c r="E278" i="1" s="1"/>
  <c r="AA277" i="1"/>
  <c r="AB277" i="1" s="1"/>
  <c r="W277" i="1"/>
  <c r="V277" i="1"/>
  <c r="R277" i="1"/>
  <c r="Q277" i="1"/>
  <c r="D277" i="1"/>
  <c r="E277" i="1" s="1"/>
  <c r="AA276" i="1"/>
  <c r="AB276" i="1" s="1"/>
  <c r="W276" i="1"/>
  <c r="V276" i="1"/>
  <c r="R276" i="1"/>
  <c r="Q276" i="1"/>
  <c r="D276" i="1"/>
  <c r="E276" i="1" s="1"/>
  <c r="AA275" i="1"/>
  <c r="AB275" i="1" s="1"/>
  <c r="W275" i="1"/>
  <c r="V275" i="1"/>
  <c r="R275" i="1"/>
  <c r="Q275" i="1"/>
  <c r="D275" i="1"/>
  <c r="E275" i="1" s="1"/>
  <c r="AA274" i="1"/>
  <c r="AB274" i="1" s="1"/>
  <c r="W274" i="1"/>
  <c r="V274" i="1"/>
  <c r="R274" i="1"/>
  <c r="Q274" i="1"/>
  <c r="D274" i="1"/>
  <c r="E274" i="1" s="1"/>
  <c r="AA273" i="1"/>
  <c r="AB273" i="1" s="1"/>
  <c r="W273" i="1"/>
  <c r="V273" i="1"/>
  <c r="R273" i="1"/>
  <c r="Q273" i="1"/>
  <c r="D273" i="1"/>
  <c r="E273" i="1" s="1"/>
  <c r="AA272" i="1"/>
  <c r="AB272" i="1" s="1"/>
  <c r="W272" i="1"/>
  <c r="V272" i="1"/>
  <c r="R272" i="1"/>
  <c r="Q272" i="1"/>
  <c r="D272" i="1"/>
  <c r="E272" i="1" s="1"/>
  <c r="AA271" i="1"/>
  <c r="AB271" i="1" s="1"/>
  <c r="W271" i="1"/>
  <c r="V271" i="1"/>
  <c r="R271" i="1"/>
  <c r="Q271" i="1"/>
  <c r="D271" i="1"/>
  <c r="E271" i="1" s="1"/>
  <c r="AA270" i="1"/>
  <c r="AB270" i="1" s="1"/>
  <c r="W270" i="1"/>
  <c r="V270" i="1"/>
  <c r="R270" i="1"/>
  <c r="Q270" i="1"/>
  <c r="D270" i="1"/>
  <c r="E270" i="1" s="1"/>
  <c r="AA269" i="1"/>
  <c r="AB269" i="1" s="1"/>
  <c r="W269" i="1"/>
  <c r="V269" i="1"/>
  <c r="R269" i="1"/>
  <c r="Q269" i="1"/>
  <c r="D269" i="1"/>
  <c r="E269" i="1" s="1"/>
  <c r="AA268" i="1"/>
  <c r="AB268" i="1" s="1"/>
  <c r="W268" i="1"/>
  <c r="V268" i="1"/>
  <c r="R268" i="1"/>
  <c r="Q268" i="1"/>
  <c r="D268" i="1"/>
  <c r="E268" i="1" s="1"/>
  <c r="AA267" i="1"/>
  <c r="AB267" i="1" s="1"/>
  <c r="W267" i="1"/>
  <c r="V267" i="1"/>
  <c r="R267" i="1"/>
  <c r="Q267" i="1"/>
  <c r="D267" i="1"/>
  <c r="E267" i="1" s="1"/>
  <c r="AA266" i="1"/>
  <c r="AB266" i="1" s="1"/>
  <c r="W266" i="1"/>
  <c r="V266" i="1"/>
  <c r="R266" i="1"/>
  <c r="Q266" i="1"/>
  <c r="D266" i="1"/>
  <c r="E266" i="1" s="1"/>
  <c r="AA265" i="1"/>
  <c r="AB265" i="1" s="1"/>
  <c r="W265" i="1"/>
  <c r="V265" i="1"/>
  <c r="R265" i="1"/>
  <c r="Q265" i="1"/>
  <c r="D265" i="1"/>
  <c r="E265" i="1" s="1"/>
  <c r="AA264" i="1"/>
  <c r="AB264" i="1" s="1"/>
  <c r="W264" i="1"/>
  <c r="V264" i="1"/>
  <c r="R264" i="1"/>
  <c r="Q264" i="1"/>
  <c r="D264" i="1"/>
  <c r="E264" i="1" s="1"/>
  <c r="AA263" i="1"/>
  <c r="AB263" i="1" s="1"/>
  <c r="W263" i="1"/>
  <c r="V263" i="1"/>
  <c r="R263" i="1"/>
  <c r="Q263" i="1"/>
  <c r="D263" i="1"/>
  <c r="E263" i="1" s="1"/>
  <c r="AA262" i="1"/>
  <c r="AB262" i="1" s="1"/>
  <c r="W262" i="1"/>
  <c r="V262" i="1"/>
  <c r="R262" i="1"/>
  <c r="Q262" i="1"/>
  <c r="D262" i="1"/>
  <c r="E262" i="1" s="1"/>
  <c r="AA261" i="1"/>
  <c r="AB261" i="1" s="1"/>
  <c r="W261" i="1"/>
  <c r="V261" i="1"/>
  <c r="R261" i="1"/>
  <c r="Q261" i="1"/>
  <c r="D261" i="1"/>
  <c r="E261" i="1" s="1"/>
  <c r="AA260" i="1"/>
  <c r="AB260" i="1" s="1"/>
  <c r="W260" i="1"/>
  <c r="V260" i="1"/>
  <c r="R260" i="1"/>
  <c r="Q260" i="1"/>
  <c r="D260" i="1"/>
  <c r="E260" i="1" s="1"/>
  <c r="AA259" i="1"/>
  <c r="AB259" i="1" s="1"/>
  <c r="W259" i="1"/>
  <c r="V259" i="1"/>
  <c r="R259" i="1"/>
  <c r="Q259" i="1"/>
  <c r="D259" i="1"/>
  <c r="E259" i="1" s="1"/>
  <c r="AA258" i="1"/>
  <c r="AB258" i="1" s="1"/>
  <c r="W258" i="1"/>
  <c r="V258" i="1"/>
  <c r="R258" i="1"/>
  <c r="Q258" i="1"/>
  <c r="D258" i="1"/>
  <c r="E258" i="1" s="1"/>
  <c r="AA257" i="1"/>
  <c r="AB257" i="1" s="1"/>
  <c r="W257" i="1"/>
  <c r="V257" i="1"/>
  <c r="R257" i="1"/>
  <c r="Q257" i="1"/>
  <c r="D257" i="1"/>
  <c r="E257" i="1" s="1"/>
  <c r="AA256" i="1"/>
  <c r="AB256" i="1" s="1"/>
  <c r="W256" i="1"/>
  <c r="V256" i="1"/>
  <c r="R256" i="1"/>
  <c r="Q256" i="1"/>
  <c r="D256" i="1"/>
  <c r="E256" i="1" s="1"/>
  <c r="AA255" i="1"/>
  <c r="AB255" i="1" s="1"/>
  <c r="W255" i="1"/>
  <c r="V255" i="1"/>
  <c r="R255" i="1"/>
  <c r="Q255" i="1"/>
  <c r="D255" i="1"/>
  <c r="E255" i="1" s="1"/>
  <c r="AA254" i="1"/>
  <c r="AB254" i="1" s="1"/>
  <c r="W254" i="1"/>
  <c r="V254" i="1"/>
  <c r="R254" i="1"/>
  <c r="Q254" i="1"/>
  <c r="D254" i="1"/>
  <c r="E254" i="1" s="1"/>
  <c r="AA253" i="1"/>
  <c r="AB253" i="1" s="1"/>
  <c r="W253" i="1"/>
  <c r="V253" i="1"/>
  <c r="R253" i="1"/>
  <c r="Q253" i="1"/>
  <c r="D253" i="1"/>
  <c r="E253" i="1" s="1"/>
  <c r="AA252" i="1"/>
  <c r="AB252" i="1" s="1"/>
  <c r="W252" i="1"/>
  <c r="V252" i="1"/>
  <c r="R252" i="1"/>
  <c r="Q252" i="1"/>
  <c r="D252" i="1"/>
  <c r="E252" i="1" s="1"/>
  <c r="AA251" i="1"/>
  <c r="AB251" i="1" s="1"/>
  <c r="W251" i="1"/>
  <c r="V251" i="1"/>
  <c r="R251" i="1"/>
  <c r="Q251" i="1"/>
  <c r="D251" i="1"/>
  <c r="E251" i="1" s="1"/>
  <c r="AA250" i="1"/>
  <c r="AB250" i="1" s="1"/>
  <c r="W250" i="1"/>
  <c r="V250" i="1"/>
  <c r="R250" i="1"/>
  <c r="Q250" i="1"/>
  <c r="D250" i="1"/>
  <c r="E250" i="1" s="1"/>
  <c r="AA249" i="1"/>
  <c r="AB249" i="1" s="1"/>
  <c r="W249" i="1"/>
  <c r="V249" i="1"/>
  <c r="R249" i="1"/>
  <c r="Q249" i="1"/>
  <c r="D249" i="1"/>
  <c r="E249" i="1" s="1"/>
  <c r="AA248" i="1"/>
  <c r="AB248" i="1" s="1"/>
  <c r="W248" i="1"/>
  <c r="V248" i="1"/>
  <c r="R248" i="1"/>
  <c r="Q248" i="1"/>
  <c r="D248" i="1"/>
  <c r="E248" i="1" s="1"/>
  <c r="AA247" i="1"/>
  <c r="AB247" i="1" s="1"/>
  <c r="W247" i="1"/>
  <c r="V247" i="1"/>
  <c r="R247" i="1"/>
  <c r="Q247" i="1"/>
  <c r="D247" i="1"/>
  <c r="E247" i="1" s="1"/>
  <c r="AA246" i="1"/>
  <c r="AB246" i="1" s="1"/>
  <c r="W246" i="1"/>
  <c r="V246" i="1"/>
  <c r="R246" i="1"/>
  <c r="Q246" i="1"/>
  <c r="D246" i="1"/>
  <c r="E246" i="1" s="1"/>
  <c r="AA245" i="1"/>
  <c r="AB245" i="1" s="1"/>
  <c r="W245" i="1"/>
  <c r="V245" i="1"/>
  <c r="R245" i="1"/>
  <c r="Q245" i="1"/>
  <c r="D245" i="1"/>
  <c r="E245" i="1" s="1"/>
  <c r="AA244" i="1"/>
  <c r="AB244" i="1" s="1"/>
  <c r="W244" i="1"/>
  <c r="V244" i="1"/>
  <c r="R244" i="1"/>
  <c r="Q244" i="1"/>
  <c r="D244" i="1"/>
  <c r="E244" i="1" s="1"/>
  <c r="AA243" i="1"/>
  <c r="AB243" i="1" s="1"/>
  <c r="W243" i="1"/>
  <c r="V243" i="1"/>
  <c r="R243" i="1"/>
  <c r="Q243" i="1"/>
  <c r="D243" i="1"/>
  <c r="E243" i="1" s="1"/>
  <c r="AA242" i="1"/>
  <c r="AB242" i="1" s="1"/>
  <c r="W242" i="1"/>
  <c r="V242" i="1"/>
  <c r="R242" i="1"/>
  <c r="Q242" i="1"/>
  <c r="D242" i="1"/>
  <c r="E242" i="1" s="1"/>
  <c r="AA241" i="1"/>
  <c r="AB241" i="1" s="1"/>
  <c r="W241" i="1"/>
  <c r="V241" i="1"/>
  <c r="R241" i="1"/>
  <c r="Q241" i="1"/>
  <c r="D241" i="1"/>
  <c r="E241" i="1" s="1"/>
  <c r="AA240" i="1"/>
  <c r="AB240" i="1" s="1"/>
  <c r="W240" i="1"/>
  <c r="V240" i="1"/>
  <c r="R240" i="1"/>
  <c r="Q240" i="1"/>
  <c r="D240" i="1"/>
  <c r="E240" i="1" s="1"/>
  <c r="AA239" i="1"/>
  <c r="AB239" i="1" s="1"/>
  <c r="W239" i="1"/>
  <c r="V239" i="1"/>
  <c r="R239" i="1"/>
  <c r="Q239" i="1"/>
  <c r="D239" i="1"/>
  <c r="E239" i="1" s="1"/>
  <c r="AA238" i="1"/>
  <c r="AB238" i="1" s="1"/>
  <c r="W238" i="1"/>
  <c r="V238" i="1"/>
  <c r="R238" i="1"/>
  <c r="Q238" i="1"/>
  <c r="D238" i="1"/>
  <c r="E238" i="1" s="1"/>
  <c r="AA237" i="1"/>
  <c r="AB237" i="1" s="1"/>
  <c r="W237" i="1"/>
  <c r="V237" i="1"/>
  <c r="R237" i="1"/>
  <c r="Q237" i="1"/>
  <c r="D237" i="1"/>
  <c r="E237" i="1" s="1"/>
  <c r="AA236" i="1"/>
  <c r="AB236" i="1" s="1"/>
  <c r="W236" i="1"/>
  <c r="V236" i="1"/>
  <c r="R236" i="1"/>
  <c r="Q236" i="1"/>
  <c r="D236" i="1"/>
  <c r="E236" i="1" s="1"/>
  <c r="AA235" i="1"/>
  <c r="AB235" i="1" s="1"/>
  <c r="W235" i="1"/>
  <c r="V235" i="1"/>
  <c r="R235" i="1"/>
  <c r="Q235" i="1"/>
  <c r="D235" i="1"/>
  <c r="E235" i="1" s="1"/>
  <c r="AA234" i="1"/>
  <c r="AB234" i="1" s="1"/>
  <c r="W234" i="1"/>
  <c r="V234" i="1"/>
  <c r="R234" i="1"/>
  <c r="Q234" i="1"/>
  <c r="D234" i="1"/>
  <c r="E234" i="1" s="1"/>
  <c r="AA233" i="1"/>
  <c r="AB233" i="1" s="1"/>
  <c r="W233" i="1"/>
  <c r="V233" i="1"/>
  <c r="R233" i="1"/>
  <c r="Q233" i="1"/>
  <c r="D233" i="1"/>
  <c r="E233" i="1" s="1"/>
  <c r="AA232" i="1"/>
  <c r="AB232" i="1" s="1"/>
  <c r="W232" i="1"/>
  <c r="V232" i="1"/>
  <c r="R232" i="1"/>
  <c r="Q232" i="1"/>
  <c r="D232" i="1"/>
  <c r="E232" i="1" s="1"/>
  <c r="AA231" i="1"/>
  <c r="AB231" i="1" s="1"/>
  <c r="W231" i="1"/>
  <c r="V231" i="1"/>
  <c r="R231" i="1"/>
  <c r="Q231" i="1"/>
  <c r="D231" i="1"/>
  <c r="E231" i="1" s="1"/>
  <c r="AA230" i="1"/>
  <c r="AB230" i="1" s="1"/>
  <c r="W230" i="1"/>
  <c r="V230" i="1"/>
  <c r="R230" i="1"/>
  <c r="Q230" i="1"/>
  <c r="D230" i="1"/>
  <c r="E230" i="1" s="1"/>
  <c r="AA229" i="1"/>
  <c r="AB229" i="1" s="1"/>
  <c r="W229" i="1"/>
  <c r="V229" i="1"/>
  <c r="R229" i="1"/>
  <c r="Q229" i="1"/>
  <c r="D229" i="1"/>
  <c r="E229" i="1" s="1"/>
  <c r="AA228" i="1"/>
  <c r="AB228" i="1" s="1"/>
  <c r="W228" i="1"/>
  <c r="V228" i="1"/>
  <c r="R228" i="1"/>
  <c r="Q228" i="1"/>
  <c r="D228" i="1"/>
  <c r="E228" i="1" s="1"/>
  <c r="AA227" i="1"/>
  <c r="AB227" i="1" s="1"/>
  <c r="W227" i="1"/>
  <c r="V227" i="1"/>
  <c r="R227" i="1"/>
  <c r="Q227" i="1"/>
  <c r="D227" i="1"/>
  <c r="E227" i="1" s="1"/>
  <c r="AA226" i="1"/>
  <c r="AB226" i="1" s="1"/>
  <c r="W226" i="1"/>
  <c r="V226" i="1"/>
  <c r="R226" i="1"/>
  <c r="Q226" i="1"/>
  <c r="D226" i="1"/>
  <c r="E226" i="1" s="1"/>
  <c r="AA225" i="1"/>
  <c r="AB225" i="1" s="1"/>
  <c r="W225" i="1"/>
  <c r="V225" i="1"/>
  <c r="R225" i="1"/>
  <c r="Q225" i="1"/>
  <c r="D225" i="1"/>
  <c r="E225" i="1" s="1"/>
  <c r="AA224" i="1"/>
  <c r="AB224" i="1" s="1"/>
  <c r="W224" i="1"/>
  <c r="V224" i="1"/>
  <c r="R224" i="1"/>
  <c r="Q224" i="1"/>
  <c r="D224" i="1"/>
  <c r="E224" i="1" s="1"/>
  <c r="AA223" i="1"/>
  <c r="AB223" i="1" s="1"/>
  <c r="W223" i="1"/>
  <c r="V223" i="1"/>
  <c r="R223" i="1"/>
  <c r="Q223" i="1"/>
  <c r="D223" i="1"/>
  <c r="E223" i="1" s="1"/>
  <c r="AA222" i="1"/>
  <c r="AB222" i="1" s="1"/>
  <c r="W222" i="1"/>
  <c r="V222" i="1"/>
  <c r="R222" i="1"/>
  <c r="Q222" i="1"/>
  <c r="D222" i="1"/>
  <c r="E222" i="1" s="1"/>
  <c r="AA221" i="1"/>
  <c r="AB221" i="1" s="1"/>
  <c r="W221" i="1"/>
  <c r="V221" i="1"/>
  <c r="R221" i="1"/>
  <c r="Q221" i="1"/>
  <c r="D221" i="1"/>
  <c r="E221" i="1" s="1"/>
  <c r="AA220" i="1"/>
  <c r="AB220" i="1" s="1"/>
  <c r="W220" i="1"/>
  <c r="V220" i="1"/>
  <c r="R220" i="1"/>
  <c r="Q220" i="1"/>
  <c r="D220" i="1"/>
  <c r="E220" i="1" s="1"/>
  <c r="AA219" i="1"/>
  <c r="AB219" i="1" s="1"/>
  <c r="W219" i="1"/>
  <c r="V219" i="1"/>
  <c r="R219" i="1"/>
  <c r="Q219" i="1"/>
  <c r="D219" i="1"/>
  <c r="E219" i="1" s="1"/>
  <c r="AA218" i="1"/>
  <c r="AB218" i="1" s="1"/>
  <c r="W218" i="1"/>
  <c r="V218" i="1"/>
  <c r="R218" i="1"/>
  <c r="Q218" i="1"/>
  <c r="D218" i="1"/>
  <c r="E218" i="1" s="1"/>
  <c r="AA217" i="1"/>
  <c r="AB217" i="1" s="1"/>
  <c r="W217" i="1"/>
  <c r="V217" i="1"/>
  <c r="R217" i="1"/>
  <c r="Q217" i="1"/>
  <c r="D217" i="1"/>
  <c r="E217" i="1" s="1"/>
  <c r="AA216" i="1"/>
  <c r="AB216" i="1" s="1"/>
  <c r="W216" i="1"/>
  <c r="V216" i="1"/>
  <c r="R216" i="1"/>
  <c r="Q216" i="1"/>
  <c r="D216" i="1"/>
  <c r="E216" i="1" s="1"/>
  <c r="AA215" i="1"/>
  <c r="AB215" i="1" s="1"/>
  <c r="W215" i="1"/>
  <c r="V215" i="1"/>
  <c r="R215" i="1"/>
  <c r="Q215" i="1"/>
  <c r="D215" i="1"/>
  <c r="E215" i="1" s="1"/>
  <c r="AA214" i="1"/>
  <c r="AB214" i="1" s="1"/>
  <c r="W214" i="1"/>
  <c r="V214" i="1"/>
  <c r="R214" i="1"/>
  <c r="Q214" i="1"/>
  <c r="D214" i="1"/>
  <c r="E214" i="1" s="1"/>
  <c r="AA213" i="1"/>
  <c r="AB213" i="1" s="1"/>
  <c r="W213" i="1"/>
  <c r="V213" i="1"/>
  <c r="R213" i="1"/>
  <c r="Q213" i="1"/>
  <c r="D213" i="1"/>
  <c r="E213" i="1" s="1"/>
  <c r="AA212" i="1"/>
  <c r="AB212" i="1" s="1"/>
  <c r="W212" i="1"/>
  <c r="V212" i="1"/>
  <c r="R212" i="1"/>
  <c r="Q212" i="1"/>
  <c r="D212" i="1"/>
  <c r="E212" i="1" s="1"/>
  <c r="AA211" i="1"/>
  <c r="AB211" i="1" s="1"/>
  <c r="W211" i="1"/>
  <c r="V211" i="1"/>
  <c r="R211" i="1"/>
  <c r="Q211" i="1"/>
  <c r="D211" i="1"/>
  <c r="E211" i="1" s="1"/>
  <c r="AA210" i="1"/>
  <c r="AB210" i="1" s="1"/>
  <c r="W210" i="1"/>
  <c r="V210" i="1"/>
  <c r="R210" i="1"/>
  <c r="Q210" i="1"/>
  <c r="D210" i="1"/>
  <c r="E210" i="1" s="1"/>
  <c r="AA209" i="1"/>
  <c r="AB209" i="1" s="1"/>
  <c r="W209" i="1"/>
  <c r="V209" i="1"/>
  <c r="R209" i="1"/>
  <c r="Q209" i="1"/>
  <c r="D209" i="1"/>
  <c r="E209" i="1" s="1"/>
  <c r="AA208" i="1"/>
  <c r="AB208" i="1" s="1"/>
  <c r="W208" i="1"/>
  <c r="V208" i="1"/>
  <c r="R208" i="1"/>
  <c r="Q208" i="1"/>
  <c r="D208" i="1"/>
  <c r="E208" i="1" s="1"/>
  <c r="AA207" i="1"/>
  <c r="AB207" i="1" s="1"/>
  <c r="W207" i="1"/>
  <c r="V207" i="1"/>
  <c r="R207" i="1"/>
  <c r="Q207" i="1"/>
  <c r="D207" i="1"/>
  <c r="E207" i="1" s="1"/>
  <c r="AA206" i="1"/>
  <c r="AB206" i="1" s="1"/>
  <c r="W206" i="1"/>
  <c r="V206" i="1"/>
  <c r="R206" i="1"/>
  <c r="Q206" i="1"/>
  <c r="D206" i="1"/>
  <c r="E206" i="1" s="1"/>
  <c r="AA205" i="1"/>
  <c r="AB205" i="1" s="1"/>
  <c r="W205" i="1"/>
  <c r="V205" i="1"/>
  <c r="R205" i="1"/>
  <c r="Q205" i="1"/>
  <c r="D205" i="1"/>
  <c r="E205" i="1" s="1"/>
  <c r="AA204" i="1"/>
  <c r="AB204" i="1" s="1"/>
  <c r="W204" i="1"/>
  <c r="V204" i="1"/>
  <c r="R204" i="1"/>
  <c r="Q204" i="1"/>
  <c r="D204" i="1"/>
  <c r="E204" i="1" s="1"/>
  <c r="AA203" i="1"/>
  <c r="AB203" i="1" s="1"/>
  <c r="W203" i="1"/>
  <c r="V203" i="1"/>
  <c r="R203" i="1"/>
  <c r="Q203" i="1"/>
  <c r="D203" i="1"/>
  <c r="E203" i="1" s="1"/>
  <c r="AA202" i="1"/>
  <c r="AB202" i="1" s="1"/>
  <c r="W202" i="1"/>
  <c r="V202" i="1"/>
  <c r="R202" i="1"/>
  <c r="Q202" i="1"/>
  <c r="D202" i="1"/>
  <c r="E202" i="1" s="1"/>
  <c r="AA201" i="1"/>
  <c r="AB201" i="1" s="1"/>
  <c r="W201" i="1"/>
  <c r="V201" i="1"/>
  <c r="R201" i="1"/>
  <c r="Q201" i="1"/>
  <c r="D201" i="1"/>
  <c r="E201" i="1" s="1"/>
  <c r="AA200" i="1"/>
  <c r="AB200" i="1" s="1"/>
  <c r="W200" i="1"/>
  <c r="V200" i="1"/>
  <c r="R200" i="1"/>
  <c r="Q200" i="1"/>
  <c r="D200" i="1"/>
  <c r="E200" i="1" s="1"/>
  <c r="AA199" i="1"/>
  <c r="AB199" i="1" s="1"/>
  <c r="W199" i="1"/>
  <c r="V199" i="1"/>
  <c r="R199" i="1"/>
  <c r="Q199" i="1"/>
  <c r="D199" i="1"/>
  <c r="E199" i="1" s="1"/>
  <c r="AA198" i="1"/>
  <c r="AB198" i="1" s="1"/>
  <c r="W198" i="1"/>
  <c r="V198" i="1"/>
  <c r="R198" i="1"/>
  <c r="Q198" i="1"/>
  <c r="D198" i="1"/>
  <c r="E198" i="1" s="1"/>
  <c r="AA197" i="1"/>
  <c r="AB197" i="1" s="1"/>
  <c r="W197" i="1"/>
  <c r="V197" i="1"/>
  <c r="R197" i="1"/>
  <c r="Q197" i="1"/>
  <c r="D197" i="1"/>
  <c r="E197" i="1" s="1"/>
  <c r="AA196" i="1"/>
  <c r="AB196" i="1" s="1"/>
  <c r="W196" i="1"/>
  <c r="V196" i="1"/>
  <c r="R196" i="1"/>
  <c r="Q196" i="1"/>
  <c r="D196" i="1"/>
  <c r="E196" i="1" s="1"/>
  <c r="AA195" i="1"/>
  <c r="AB195" i="1" s="1"/>
  <c r="W195" i="1"/>
  <c r="V195" i="1"/>
  <c r="R195" i="1"/>
  <c r="Q195" i="1"/>
  <c r="D195" i="1"/>
  <c r="E195" i="1" s="1"/>
  <c r="AA194" i="1"/>
  <c r="AB194" i="1" s="1"/>
  <c r="W194" i="1"/>
  <c r="V194" i="1"/>
  <c r="R194" i="1"/>
  <c r="Q194" i="1"/>
  <c r="D194" i="1"/>
  <c r="E194" i="1" s="1"/>
  <c r="AA193" i="1"/>
  <c r="AB193" i="1" s="1"/>
  <c r="W193" i="1"/>
  <c r="V193" i="1"/>
  <c r="R193" i="1"/>
  <c r="Q193" i="1"/>
  <c r="D193" i="1"/>
  <c r="E193" i="1" s="1"/>
  <c r="AA192" i="1"/>
  <c r="AB192" i="1" s="1"/>
  <c r="W192" i="1"/>
  <c r="V192" i="1"/>
  <c r="R192" i="1"/>
  <c r="Q192" i="1"/>
  <c r="D192" i="1"/>
  <c r="E192" i="1" s="1"/>
  <c r="AA191" i="1"/>
  <c r="AB191" i="1" s="1"/>
  <c r="W191" i="1"/>
  <c r="V191" i="1"/>
  <c r="R191" i="1"/>
  <c r="Q191" i="1"/>
  <c r="D191" i="1"/>
  <c r="E191" i="1" s="1"/>
  <c r="AA190" i="1"/>
  <c r="AB190" i="1" s="1"/>
  <c r="W190" i="1"/>
  <c r="V190" i="1"/>
  <c r="R190" i="1"/>
  <c r="Q190" i="1"/>
  <c r="D190" i="1"/>
  <c r="E190" i="1" s="1"/>
  <c r="AA189" i="1"/>
  <c r="AB189" i="1" s="1"/>
  <c r="W189" i="1"/>
  <c r="V189" i="1"/>
  <c r="R189" i="1"/>
  <c r="Q189" i="1"/>
  <c r="D189" i="1"/>
  <c r="E189" i="1" s="1"/>
  <c r="AA188" i="1"/>
  <c r="AB188" i="1" s="1"/>
  <c r="W188" i="1"/>
  <c r="V188" i="1"/>
  <c r="R188" i="1"/>
  <c r="Q188" i="1"/>
  <c r="D188" i="1"/>
  <c r="E188" i="1" s="1"/>
  <c r="AA187" i="1"/>
  <c r="AB187" i="1" s="1"/>
  <c r="W187" i="1"/>
  <c r="V187" i="1"/>
  <c r="R187" i="1"/>
  <c r="Q187" i="1"/>
  <c r="D187" i="1"/>
  <c r="E187" i="1" s="1"/>
  <c r="AA186" i="1"/>
  <c r="AB186" i="1" s="1"/>
  <c r="W186" i="1"/>
  <c r="V186" i="1"/>
  <c r="R186" i="1"/>
  <c r="Q186" i="1"/>
  <c r="D186" i="1"/>
  <c r="E186" i="1" s="1"/>
  <c r="AA185" i="1"/>
  <c r="AB185" i="1" s="1"/>
  <c r="W185" i="1"/>
  <c r="V185" i="1"/>
  <c r="R185" i="1"/>
  <c r="Q185" i="1"/>
  <c r="D185" i="1"/>
  <c r="E185" i="1" s="1"/>
  <c r="AA184" i="1"/>
  <c r="AB184" i="1" s="1"/>
  <c r="W184" i="1"/>
  <c r="V184" i="1"/>
  <c r="R184" i="1"/>
  <c r="Q184" i="1"/>
  <c r="D184" i="1"/>
  <c r="E184" i="1" s="1"/>
  <c r="AA183" i="1"/>
  <c r="AB183" i="1" s="1"/>
  <c r="W183" i="1"/>
  <c r="V183" i="1"/>
  <c r="R183" i="1"/>
  <c r="Q183" i="1"/>
  <c r="D183" i="1"/>
  <c r="E183" i="1" s="1"/>
  <c r="AA182" i="1"/>
  <c r="AB182" i="1" s="1"/>
  <c r="W182" i="1"/>
  <c r="V182" i="1"/>
  <c r="R182" i="1"/>
  <c r="Q182" i="1"/>
  <c r="D182" i="1"/>
  <c r="E182" i="1" s="1"/>
  <c r="AA181" i="1"/>
  <c r="AB181" i="1" s="1"/>
  <c r="W181" i="1"/>
  <c r="V181" i="1"/>
  <c r="R181" i="1"/>
  <c r="Q181" i="1"/>
  <c r="D181" i="1"/>
  <c r="E181" i="1" s="1"/>
  <c r="AA180" i="1"/>
  <c r="AB180" i="1" s="1"/>
  <c r="W180" i="1"/>
  <c r="V180" i="1"/>
  <c r="R180" i="1"/>
  <c r="Q180" i="1"/>
  <c r="D180" i="1"/>
  <c r="E180" i="1" s="1"/>
  <c r="AA179" i="1"/>
  <c r="AB179" i="1" s="1"/>
  <c r="W179" i="1"/>
  <c r="V179" i="1"/>
  <c r="R179" i="1"/>
  <c r="Q179" i="1"/>
  <c r="D179" i="1"/>
  <c r="E179" i="1" s="1"/>
  <c r="AA178" i="1"/>
  <c r="AB178" i="1" s="1"/>
  <c r="W178" i="1"/>
  <c r="V178" i="1"/>
  <c r="R178" i="1"/>
  <c r="Q178" i="1"/>
  <c r="D178" i="1"/>
  <c r="E178" i="1" s="1"/>
  <c r="AA177" i="1"/>
  <c r="AB177" i="1" s="1"/>
  <c r="W177" i="1"/>
  <c r="V177" i="1"/>
  <c r="R177" i="1"/>
  <c r="Q177" i="1"/>
  <c r="D177" i="1"/>
  <c r="E177" i="1" s="1"/>
  <c r="AA176" i="1"/>
  <c r="AB176" i="1" s="1"/>
  <c r="W176" i="1"/>
  <c r="V176" i="1"/>
  <c r="R176" i="1"/>
  <c r="Q176" i="1"/>
  <c r="D176" i="1"/>
  <c r="E176" i="1" s="1"/>
  <c r="AA175" i="1"/>
  <c r="AB175" i="1" s="1"/>
  <c r="W175" i="1"/>
  <c r="V175" i="1"/>
  <c r="R175" i="1"/>
  <c r="Q175" i="1"/>
  <c r="D175" i="1"/>
  <c r="E175" i="1" s="1"/>
  <c r="AA174" i="1"/>
  <c r="AB174" i="1" s="1"/>
  <c r="W174" i="1"/>
  <c r="V174" i="1"/>
  <c r="R174" i="1"/>
  <c r="Q174" i="1"/>
  <c r="D174" i="1"/>
  <c r="E174" i="1" s="1"/>
  <c r="AA173" i="1"/>
  <c r="AB173" i="1" s="1"/>
  <c r="W173" i="1"/>
  <c r="V173" i="1"/>
  <c r="R173" i="1"/>
  <c r="Q173" i="1"/>
  <c r="D173" i="1"/>
  <c r="E173" i="1" s="1"/>
  <c r="AA172" i="1"/>
  <c r="AB172" i="1" s="1"/>
  <c r="W172" i="1"/>
  <c r="V172" i="1"/>
  <c r="R172" i="1"/>
  <c r="Q172" i="1"/>
  <c r="D172" i="1"/>
  <c r="E172" i="1" s="1"/>
  <c r="AA171" i="1"/>
  <c r="AB171" i="1" s="1"/>
  <c r="W171" i="1"/>
  <c r="V171" i="1"/>
  <c r="R171" i="1"/>
  <c r="Q171" i="1"/>
  <c r="D171" i="1"/>
  <c r="E171" i="1" s="1"/>
  <c r="AA170" i="1"/>
  <c r="AB170" i="1" s="1"/>
  <c r="W170" i="1"/>
  <c r="V170" i="1"/>
  <c r="R170" i="1"/>
  <c r="Q170" i="1"/>
  <c r="D170" i="1"/>
  <c r="E170" i="1" s="1"/>
  <c r="AA169" i="1"/>
  <c r="AB169" i="1" s="1"/>
  <c r="W169" i="1"/>
  <c r="V169" i="1"/>
  <c r="R169" i="1"/>
  <c r="Q169" i="1"/>
  <c r="D169" i="1"/>
  <c r="E169" i="1" s="1"/>
  <c r="AA168" i="1"/>
  <c r="AB168" i="1" s="1"/>
  <c r="W168" i="1"/>
  <c r="V168" i="1"/>
  <c r="R168" i="1"/>
  <c r="Q168" i="1"/>
  <c r="D168" i="1"/>
  <c r="E168" i="1" s="1"/>
  <c r="AA167" i="1"/>
  <c r="AB167" i="1" s="1"/>
  <c r="W167" i="1"/>
  <c r="V167" i="1"/>
  <c r="R167" i="1"/>
  <c r="Q167" i="1"/>
  <c r="D167" i="1"/>
  <c r="E167" i="1" s="1"/>
  <c r="AA166" i="1"/>
  <c r="AB166" i="1" s="1"/>
  <c r="W166" i="1"/>
  <c r="V166" i="1"/>
  <c r="R166" i="1"/>
  <c r="Q166" i="1"/>
  <c r="D166" i="1"/>
  <c r="E166" i="1" s="1"/>
  <c r="BA19" i="1"/>
  <c r="AZ19" i="1"/>
  <c r="AA19" i="1"/>
  <c r="AB19" i="1" s="1"/>
  <c r="W19" i="1"/>
  <c r="Q19" i="1"/>
  <c r="R19" i="1" s="1"/>
  <c r="D19" i="1"/>
  <c r="BA14" i="1"/>
  <c r="AZ14" i="1"/>
  <c r="AA14" i="1"/>
  <c r="AB14" i="1" s="1"/>
  <c r="Y14" i="1"/>
  <c r="BG14" i="1" s="1"/>
  <c r="BH14" i="1" s="1"/>
  <c r="W14" i="1"/>
  <c r="Q14" i="1"/>
  <c r="R14" i="1" s="1"/>
  <c r="D14" i="1"/>
  <c r="E14" i="1" s="1"/>
  <c r="BA42" i="1"/>
  <c r="AZ42" i="1"/>
  <c r="AA42" i="1"/>
  <c r="AB42" i="1" s="1"/>
  <c r="W42" i="1"/>
  <c r="Q42" i="1"/>
  <c r="R42" i="1" s="1"/>
  <c r="D42" i="1"/>
  <c r="BA66" i="1"/>
  <c r="AZ66" i="1"/>
  <c r="AA66" i="1"/>
  <c r="AB66" i="1" s="1"/>
  <c r="Y66" i="1"/>
  <c r="BG66" i="1" s="1"/>
  <c r="BH66" i="1" s="1"/>
  <c r="W66" i="1"/>
  <c r="Q66" i="1"/>
  <c r="R66" i="1" s="1"/>
  <c r="D66" i="1"/>
  <c r="BA84" i="1"/>
  <c r="AZ84" i="1"/>
  <c r="AA84" i="1"/>
  <c r="AB84" i="1" s="1"/>
  <c r="Y84" i="1"/>
  <c r="BG84" i="1" s="1"/>
  <c r="BH84" i="1" s="1"/>
  <c r="W84" i="1"/>
  <c r="Q84" i="1"/>
  <c r="R84" i="1" s="1"/>
  <c r="D84" i="1"/>
  <c r="BA17" i="1"/>
  <c r="AZ17" i="1"/>
  <c r="AA17" i="1"/>
  <c r="AB17" i="1" s="1"/>
  <c r="Y17" i="1"/>
  <c r="BG17" i="1" s="1"/>
  <c r="BH17" i="1" s="1"/>
  <c r="W17" i="1"/>
  <c r="Q17" i="1"/>
  <c r="R17" i="1" s="1"/>
  <c r="D17" i="1"/>
  <c r="BA68" i="1"/>
  <c r="AZ68" i="1"/>
  <c r="AA68" i="1"/>
  <c r="AB68" i="1" s="1"/>
  <c r="Y68" i="1"/>
  <c r="BG68" i="1" s="1"/>
  <c r="BH68" i="1" s="1"/>
  <c r="W68" i="1"/>
  <c r="Q68" i="1"/>
  <c r="R68" i="1" s="1"/>
  <c r="D68" i="1"/>
  <c r="E68" i="1" s="1"/>
  <c r="BA53" i="1"/>
  <c r="AZ53" i="1"/>
  <c r="AA53" i="1"/>
  <c r="AB53" i="1" s="1"/>
  <c r="Y53" i="1"/>
  <c r="BG53" i="1" s="1"/>
  <c r="BH53" i="1" s="1"/>
  <c r="W53" i="1"/>
  <c r="Q53" i="1"/>
  <c r="D53" i="1"/>
  <c r="V53" i="1" s="1"/>
  <c r="BA11" i="1"/>
  <c r="AZ11" i="1"/>
  <c r="BA36" i="1"/>
  <c r="AZ36" i="1"/>
  <c r="AA36" i="1"/>
  <c r="AB36" i="1" s="1"/>
  <c r="Y36" i="1"/>
  <c r="BG36" i="1" s="1"/>
  <c r="BH36" i="1" s="1"/>
  <c r="W36" i="1"/>
  <c r="Q36" i="1"/>
  <c r="R36" i="1" s="1"/>
  <c r="D36" i="1"/>
  <c r="E36" i="1" s="1"/>
  <c r="BA152" i="1"/>
  <c r="AZ152" i="1"/>
  <c r="AA152" i="1"/>
  <c r="AB152" i="1" s="1"/>
  <c r="Y152" i="1"/>
  <c r="BG152" i="1" s="1"/>
  <c r="BH152" i="1" s="1"/>
  <c r="W152" i="1"/>
  <c r="V152" i="1"/>
  <c r="Q152" i="1"/>
  <c r="R152" i="1" s="1"/>
  <c r="BA60" i="1"/>
  <c r="AZ60" i="1"/>
  <c r="AA60" i="1"/>
  <c r="AB60" i="1" s="1"/>
  <c r="W60" i="1"/>
  <c r="Q60" i="1"/>
  <c r="R60" i="1" s="1"/>
  <c r="D60" i="1"/>
  <c r="E60" i="1" s="1"/>
  <c r="BA7" i="1"/>
  <c r="AZ7" i="1"/>
  <c r="AA7" i="1"/>
  <c r="AB7" i="1" s="1"/>
  <c r="Y7" i="1"/>
  <c r="BG7" i="1" s="1"/>
  <c r="BH7" i="1" s="1"/>
  <c r="W7" i="1"/>
  <c r="Q7" i="1"/>
  <c r="R7" i="1" s="1"/>
  <c r="D7" i="1"/>
  <c r="V7" i="1" s="1"/>
  <c r="BA151" i="1"/>
  <c r="AZ151" i="1"/>
  <c r="AA151" i="1"/>
  <c r="AB151" i="1" s="1"/>
  <c r="W151" i="1"/>
  <c r="Q151" i="1"/>
  <c r="R151" i="1" s="1"/>
  <c r="D151" i="1"/>
  <c r="BA21" i="1"/>
  <c r="AZ21" i="1"/>
  <c r="AA21" i="1"/>
  <c r="AB21" i="1" s="1"/>
  <c r="Y21" i="1"/>
  <c r="BG21" i="1" s="1"/>
  <c r="BH21" i="1" s="1"/>
  <c r="W21" i="1"/>
  <c r="Q21" i="1"/>
  <c r="R21" i="1" s="1"/>
  <c r="D21" i="1"/>
  <c r="BA35" i="1"/>
  <c r="AZ35" i="1"/>
  <c r="AA35" i="1"/>
  <c r="AB35" i="1" s="1"/>
  <c r="W35" i="1"/>
  <c r="Q35" i="1"/>
  <c r="R35" i="1" s="1"/>
  <c r="D35" i="1"/>
  <c r="BA72" i="1"/>
  <c r="AZ72" i="1"/>
  <c r="AA72" i="1"/>
  <c r="AB72" i="1" s="1"/>
  <c r="Y72" i="1"/>
  <c r="BG72" i="1" s="1"/>
  <c r="BH72" i="1" s="1"/>
  <c r="W72" i="1"/>
  <c r="Q72" i="1"/>
  <c r="R72" i="1" s="1"/>
  <c r="D72" i="1"/>
  <c r="BA88" i="1"/>
  <c r="AZ88" i="1"/>
  <c r="AA88" i="1"/>
  <c r="AB88" i="1" s="1"/>
  <c r="Y88" i="1"/>
  <c r="BG88" i="1" s="1"/>
  <c r="BH88" i="1" s="1"/>
  <c r="W88" i="1"/>
  <c r="Q88" i="1"/>
  <c r="R88" i="1" s="1"/>
  <c r="D88" i="1"/>
  <c r="V88" i="1" s="1"/>
  <c r="BA25" i="1"/>
  <c r="AZ25" i="1"/>
  <c r="AA25" i="1"/>
  <c r="AB25" i="1" s="1"/>
  <c r="Y25" i="1"/>
  <c r="BG25" i="1" s="1"/>
  <c r="BH25" i="1" s="1"/>
  <c r="W25" i="1"/>
  <c r="Q25" i="1"/>
  <c r="R25" i="1" s="1"/>
  <c r="D25" i="1"/>
  <c r="V25" i="1" s="1"/>
  <c r="BA69" i="1"/>
  <c r="AZ69" i="1"/>
  <c r="AA69" i="1"/>
  <c r="AB69" i="1" s="1"/>
  <c r="Y69" i="1"/>
  <c r="BG69" i="1" s="1"/>
  <c r="BH69" i="1" s="1"/>
  <c r="W69" i="1"/>
  <c r="Q69" i="1"/>
  <c r="R69" i="1" s="1"/>
  <c r="D69" i="1"/>
  <c r="BA155" i="1"/>
  <c r="AZ155" i="1"/>
  <c r="AA155" i="1"/>
  <c r="AB155" i="1" s="1"/>
  <c r="Y155" i="1"/>
  <c r="BG155" i="1" s="1"/>
  <c r="BH155" i="1" s="1"/>
  <c r="W155" i="1"/>
  <c r="Q155" i="1"/>
  <c r="D155" i="1"/>
  <c r="V155" i="1" s="1"/>
  <c r="BA10" i="1"/>
  <c r="AZ10" i="1"/>
  <c r="BA28" i="1"/>
  <c r="AZ28" i="1"/>
  <c r="AA28" i="1"/>
  <c r="AB28" i="1" s="1"/>
  <c r="Y28" i="1"/>
  <c r="BG28" i="1" s="1"/>
  <c r="BH28" i="1" s="1"/>
  <c r="W28" i="1"/>
  <c r="Q28" i="1"/>
  <c r="R28" i="1" s="1"/>
  <c r="D28" i="1"/>
  <c r="E28" i="1" s="1"/>
  <c r="BA15" i="1"/>
  <c r="AZ15" i="1"/>
  <c r="AA15" i="1"/>
  <c r="AB15" i="1" s="1"/>
  <c r="Y15" i="1"/>
  <c r="BG15" i="1" s="1"/>
  <c r="BH15" i="1" s="1"/>
  <c r="W15" i="1"/>
  <c r="V15" i="1"/>
  <c r="Q15" i="1"/>
  <c r="R15" i="1" s="1"/>
  <c r="BA82" i="1"/>
  <c r="AZ82" i="1"/>
  <c r="AA82" i="1"/>
  <c r="AB82" i="1" s="1"/>
  <c r="W82" i="1"/>
  <c r="Q82" i="1"/>
  <c r="R82" i="1" s="1"/>
  <c r="D82" i="1"/>
  <c r="E82" i="1" s="1"/>
  <c r="BA27" i="1"/>
  <c r="AZ27" i="1"/>
  <c r="AA27" i="1"/>
  <c r="AB27" i="1" s="1"/>
  <c r="Y27" i="1"/>
  <c r="BG27" i="1" s="1"/>
  <c r="BH27" i="1" s="1"/>
  <c r="W27" i="1"/>
  <c r="Q27" i="1"/>
  <c r="R27" i="1" s="1"/>
  <c r="D27" i="1"/>
  <c r="E27" i="1" s="1"/>
  <c r="BA8" i="1"/>
  <c r="AZ8" i="1"/>
  <c r="AA8" i="1"/>
  <c r="AB8" i="1" s="1"/>
  <c r="W8" i="1"/>
  <c r="Q8" i="1"/>
  <c r="R8" i="1" s="1"/>
  <c r="D8" i="1"/>
  <c r="E8" i="1" s="1"/>
  <c r="BA33" i="1"/>
  <c r="AZ33" i="1"/>
  <c r="AA33" i="1"/>
  <c r="AB33" i="1" s="1"/>
  <c r="Y33" i="1"/>
  <c r="BG33" i="1" s="1"/>
  <c r="BH33" i="1" s="1"/>
  <c r="W33" i="1"/>
  <c r="Q33" i="1"/>
  <c r="R33" i="1" s="1"/>
  <c r="D33" i="1"/>
  <c r="V33" i="1" s="1"/>
  <c r="BA43" i="1"/>
  <c r="AZ43" i="1"/>
  <c r="AA43" i="1"/>
  <c r="AB43" i="1" s="1"/>
  <c r="W43" i="1"/>
  <c r="Q43" i="1"/>
  <c r="R43" i="1" s="1"/>
  <c r="D43" i="1"/>
  <c r="E43" i="1" s="1"/>
  <c r="BA87" i="1"/>
  <c r="AZ87" i="1"/>
  <c r="AA87" i="1"/>
  <c r="AB87" i="1" s="1"/>
  <c r="Y87" i="1"/>
  <c r="BG87" i="1" s="1"/>
  <c r="BH87" i="1" s="1"/>
  <c r="W87" i="1"/>
  <c r="Q87" i="1"/>
  <c r="R87" i="1" s="1"/>
  <c r="D87" i="1"/>
  <c r="BA74" i="1"/>
  <c r="AZ74" i="1"/>
  <c r="AA74" i="1"/>
  <c r="AB74" i="1" s="1"/>
  <c r="Y74" i="1"/>
  <c r="BG74" i="1" s="1"/>
  <c r="BH74" i="1" s="1"/>
  <c r="W74" i="1"/>
  <c r="Q74" i="1"/>
  <c r="R74" i="1" s="1"/>
  <c r="D74" i="1"/>
  <c r="V74" i="1" s="1"/>
  <c r="BA26" i="1"/>
  <c r="AZ26" i="1"/>
  <c r="AA26" i="1"/>
  <c r="AB26" i="1" s="1"/>
  <c r="Y26" i="1"/>
  <c r="BG26" i="1" s="1"/>
  <c r="BH26" i="1" s="1"/>
  <c r="W26" i="1"/>
  <c r="Q26" i="1"/>
  <c r="R26" i="1" s="1"/>
  <c r="D26" i="1"/>
  <c r="V26" i="1" s="1"/>
  <c r="BA46" i="1"/>
  <c r="AZ46" i="1"/>
  <c r="AA46" i="1"/>
  <c r="AB46" i="1" s="1"/>
  <c r="Y46" i="1"/>
  <c r="BG46" i="1" s="1"/>
  <c r="BH46" i="1" s="1"/>
  <c r="W46" i="1"/>
  <c r="Q46" i="1"/>
  <c r="R46" i="1" s="1"/>
  <c r="D46" i="1"/>
  <c r="V46" i="1" s="1"/>
  <c r="BA49" i="1"/>
  <c r="AZ49" i="1"/>
  <c r="AA49" i="1"/>
  <c r="AB49" i="1" s="1"/>
  <c r="Y49" i="1"/>
  <c r="BG49" i="1" s="1"/>
  <c r="BH49" i="1" s="1"/>
  <c r="W49" i="1"/>
  <c r="Q49" i="1"/>
  <c r="D49" i="1"/>
  <c r="V49" i="1" s="1"/>
  <c r="BA23" i="1"/>
  <c r="AZ23" i="1"/>
  <c r="BA32" i="1"/>
  <c r="AZ32" i="1"/>
  <c r="AA32" i="1"/>
  <c r="AB32" i="1" s="1"/>
  <c r="Y32" i="1"/>
  <c r="BG32" i="1" s="1"/>
  <c r="BH32" i="1" s="1"/>
  <c r="W32" i="1"/>
  <c r="Q32" i="1"/>
  <c r="R32" i="1" s="1"/>
  <c r="D32" i="1"/>
  <c r="BA13" i="1"/>
  <c r="AZ13" i="1"/>
  <c r="AA13" i="1"/>
  <c r="AB13" i="1" s="1"/>
  <c r="Y13" i="1"/>
  <c r="BG13" i="1" s="1"/>
  <c r="BH13" i="1" s="1"/>
  <c r="W13" i="1"/>
  <c r="V13" i="1"/>
  <c r="Q13" i="1"/>
  <c r="R13" i="1" s="1"/>
  <c r="BA78" i="1"/>
  <c r="AZ78" i="1"/>
  <c r="AA78" i="1"/>
  <c r="AB78" i="1" s="1"/>
  <c r="W78" i="1"/>
  <c r="Q78" i="1"/>
  <c r="R78" i="1" s="1"/>
  <c r="D78" i="1"/>
  <c r="BA34" i="1"/>
  <c r="AZ34" i="1"/>
  <c r="AA34" i="1"/>
  <c r="AB34" i="1" s="1"/>
  <c r="Y34" i="1"/>
  <c r="BG34" i="1" s="1"/>
  <c r="BH34" i="1" s="1"/>
  <c r="W34" i="1"/>
  <c r="Q34" i="1"/>
  <c r="R34" i="1" s="1"/>
  <c r="D34" i="1"/>
  <c r="BA12" i="1"/>
  <c r="AZ12" i="1"/>
  <c r="AA12" i="1"/>
  <c r="AB12" i="1" s="1"/>
  <c r="W12" i="1"/>
  <c r="Q12" i="1"/>
  <c r="R12" i="1" s="1"/>
  <c r="D12" i="1"/>
  <c r="E12" i="1" s="1"/>
  <c r="BA29" i="1"/>
  <c r="AZ29" i="1"/>
  <c r="AA29" i="1"/>
  <c r="AB29" i="1" s="1"/>
  <c r="Y29" i="1"/>
  <c r="BG29" i="1" s="1"/>
  <c r="BH29" i="1" s="1"/>
  <c r="W29" i="1"/>
  <c r="Q29" i="1"/>
  <c r="R29" i="1" s="1"/>
  <c r="D29" i="1"/>
  <c r="E29" i="1" s="1"/>
  <c r="BA41" i="1"/>
  <c r="AZ41" i="1"/>
  <c r="AA41" i="1"/>
  <c r="AB41" i="1" s="1"/>
  <c r="W41" i="1"/>
  <c r="Q41" i="1"/>
  <c r="R41" i="1" s="1"/>
  <c r="D41" i="1"/>
  <c r="BA161" i="1"/>
  <c r="AZ161" i="1"/>
  <c r="AA161" i="1"/>
  <c r="AB161" i="1" s="1"/>
  <c r="Y161" i="1"/>
  <c r="BG161" i="1" s="1"/>
  <c r="BH161" i="1" s="1"/>
  <c r="W161" i="1"/>
  <c r="Q161" i="1"/>
  <c r="R161" i="1" s="1"/>
  <c r="D161" i="1"/>
  <c r="BA93" i="1"/>
  <c r="AZ93" i="1"/>
  <c r="AA93" i="1"/>
  <c r="AB93" i="1" s="1"/>
  <c r="Y93" i="1"/>
  <c r="BG93" i="1" s="1"/>
  <c r="BH93" i="1" s="1"/>
  <c r="W93" i="1"/>
  <c r="Q93" i="1"/>
  <c r="R93" i="1" s="1"/>
  <c r="D93" i="1"/>
  <c r="E93" i="1" s="1"/>
  <c r="BA22" i="1"/>
  <c r="AZ22" i="1"/>
  <c r="AA22" i="1"/>
  <c r="AB22" i="1" s="1"/>
  <c r="Y22" i="1"/>
  <c r="BG22" i="1" s="1"/>
  <c r="BH22" i="1" s="1"/>
  <c r="W22" i="1"/>
  <c r="Q22" i="1"/>
  <c r="R22" i="1" s="1"/>
  <c r="D22" i="1"/>
  <c r="E22" i="1" s="1"/>
  <c r="BA30" i="1"/>
  <c r="AZ30" i="1"/>
  <c r="AA30" i="1"/>
  <c r="AB30" i="1" s="1"/>
  <c r="Y30" i="1"/>
  <c r="BG30" i="1" s="1"/>
  <c r="BH30" i="1" s="1"/>
  <c r="W30" i="1"/>
  <c r="Q30" i="1"/>
  <c r="R30" i="1" s="1"/>
  <c r="D30" i="1"/>
  <c r="V30" i="1" s="1"/>
  <c r="BA50" i="1"/>
  <c r="AZ50" i="1"/>
  <c r="AA50" i="1"/>
  <c r="AB50" i="1" s="1"/>
  <c r="Y50" i="1"/>
  <c r="BG50" i="1" s="1"/>
  <c r="BH50" i="1" s="1"/>
  <c r="W50" i="1"/>
  <c r="Q50" i="1"/>
  <c r="D50" i="1"/>
  <c r="V50" i="1" s="1"/>
  <c r="BA154" i="1"/>
  <c r="AZ154" i="1"/>
  <c r="BA38" i="1"/>
  <c r="AZ38" i="1"/>
  <c r="AA38" i="1"/>
  <c r="AB38" i="1" s="1"/>
  <c r="Y38" i="1"/>
  <c r="BG38" i="1" s="1"/>
  <c r="BH38" i="1" s="1"/>
  <c r="W38" i="1"/>
  <c r="Q38" i="1"/>
  <c r="R38" i="1" s="1"/>
  <c r="D38" i="1"/>
  <c r="BA18" i="1"/>
  <c r="AZ18" i="1"/>
  <c r="AA18" i="1"/>
  <c r="AB18" i="1" s="1"/>
  <c r="Y18" i="1"/>
  <c r="BG18" i="1" s="1"/>
  <c r="BH18" i="1" s="1"/>
  <c r="W18" i="1"/>
  <c r="V18" i="1"/>
  <c r="Q18" i="1"/>
  <c r="R18" i="1" s="1"/>
  <c r="BA70" i="1"/>
  <c r="AZ70" i="1"/>
  <c r="AA70" i="1"/>
  <c r="AB70" i="1" s="1"/>
  <c r="W70" i="1"/>
  <c r="Q70" i="1"/>
  <c r="R70" i="1" s="1"/>
  <c r="D70" i="1"/>
  <c r="E70" i="1" s="1"/>
  <c r="BA20" i="1"/>
  <c r="AZ20" i="1"/>
  <c r="AA20" i="1"/>
  <c r="AB20" i="1" s="1"/>
  <c r="Y20" i="1"/>
  <c r="BG20" i="1" s="1"/>
  <c r="BH20" i="1" s="1"/>
  <c r="W20" i="1"/>
  <c r="Q20" i="1"/>
  <c r="D20" i="1"/>
  <c r="BA141" i="1"/>
  <c r="AZ141" i="1"/>
  <c r="AA141" i="1"/>
  <c r="AB141" i="1" s="1"/>
  <c r="Y141" i="1"/>
  <c r="BG141" i="1" s="1"/>
  <c r="W141" i="1"/>
  <c r="Q141" i="1"/>
  <c r="R141" i="1" s="1"/>
  <c r="D141" i="1"/>
  <c r="E141" i="1" s="1"/>
  <c r="BA76" i="1"/>
  <c r="AZ76" i="1"/>
  <c r="AA76" i="1"/>
  <c r="AB76" i="1" s="1"/>
  <c r="Y76" i="1"/>
  <c r="BG76" i="1" s="1"/>
  <c r="BH76" i="1" s="1"/>
  <c r="W76" i="1"/>
  <c r="Q76" i="1"/>
  <c r="R76" i="1" s="1"/>
  <c r="D76" i="1"/>
  <c r="BA104" i="1"/>
  <c r="AZ104" i="1"/>
  <c r="AA104" i="1"/>
  <c r="AB104" i="1" s="1"/>
  <c r="Y104" i="1"/>
  <c r="BG104" i="1" s="1"/>
  <c r="W104" i="1"/>
  <c r="Q104" i="1"/>
  <c r="R104" i="1" s="1"/>
  <c r="D104" i="1"/>
  <c r="E104" i="1" s="1"/>
  <c r="BA57" i="1"/>
  <c r="AZ57" i="1"/>
  <c r="AA57" i="1"/>
  <c r="AB57" i="1" s="1"/>
  <c r="Y57" i="1"/>
  <c r="BG57" i="1" s="1"/>
  <c r="W57" i="1"/>
  <c r="Q57" i="1"/>
  <c r="R57" i="1" s="1"/>
  <c r="D57" i="1"/>
  <c r="BA65" i="1"/>
  <c r="AZ65" i="1"/>
  <c r="AA65" i="1"/>
  <c r="AB65" i="1" s="1"/>
  <c r="Y65" i="1"/>
  <c r="BG65" i="1" s="1"/>
  <c r="BH65" i="1" s="1"/>
  <c r="W65" i="1"/>
  <c r="Q65" i="1"/>
  <c r="R65" i="1" s="1"/>
  <c r="D65" i="1"/>
  <c r="E65" i="1" s="1"/>
  <c r="BA146" i="1"/>
  <c r="AZ146" i="1"/>
  <c r="AA146" i="1"/>
  <c r="AB146" i="1" s="1"/>
  <c r="Y146" i="1"/>
  <c r="BG146" i="1" s="1"/>
  <c r="W146" i="1"/>
  <c r="V146" i="1"/>
  <c r="Q146" i="1"/>
  <c r="R146" i="1" s="1"/>
  <c r="E146" i="1"/>
  <c r="BA113" i="1"/>
  <c r="AZ113" i="1"/>
  <c r="AA113" i="1"/>
  <c r="AB113" i="1" s="1"/>
  <c r="Y113" i="1"/>
  <c r="BG113" i="1" s="1"/>
  <c r="BH113" i="1" s="1"/>
  <c r="W113" i="1"/>
  <c r="Q113" i="1"/>
  <c r="R113" i="1" s="1"/>
  <c r="BA148" i="1"/>
  <c r="AZ148" i="1"/>
  <c r="AA148" i="1"/>
  <c r="AB148" i="1" s="1"/>
  <c r="Y148" i="1"/>
  <c r="BG148" i="1" s="1"/>
  <c r="W148" i="1"/>
  <c r="Q148" i="1"/>
  <c r="R148" i="1" s="1"/>
  <c r="D148" i="1"/>
  <c r="BA149" i="1"/>
  <c r="AZ149" i="1"/>
  <c r="AA149" i="1"/>
  <c r="AB149" i="1" s="1"/>
  <c r="Y149" i="1"/>
  <c r="BG149" i="1" s="1"/>
  <c r="W149" i="1"/>
  <c r="Q149" i="1"/>
  <c r="R149" i="1" s="1"/>
  <c r="D149" i="1"/>
  <c r="BA127" i="1"/>
  <c r="AZ127" i="1"/>
  <c r="AA127" i="1"/>
  <c r="AB127" i="1" s="1"/>
  <c r="Y127" i="1"/>
  <c r="BG127" i="1" s="1"/>
  <c r="W127" i="1"/>
  <c r="V127" i="1"/>
  <c r="Q127" i="1"/>
  <c r="R127" i="1" s="1"/>
  <c r="E127" i="1"/>
  <c r="BA67" i="1"/>
  <c r="AZ67" i="1"/>
  <c r="AA67" i="1"/>
  <c r="AB67" i="1" s="1"/>
  <c r="Y67" i="1"/>
  <c r="BG67" i="1" s="1"/>
  <c r="W67" i="1"/>
  <c r="Q67" i="1"/>
  <c r="R67" i="1" s="1"/>
  <c r="D67" i="1"/>
  <c r="E67" i="1" s="1"/>
  <c r="BA157" i="1"/>
  <c r="AZ157" i="1"/>
  <c r="AA157" i="1"/>
  <c r="AB157" i="1" s="1"/>
  <c r="Y157" i="1"/>
  <c r="BG157" i="1" s="1"/>
  <c r="BH157" i="1" s="1"/>
  <c r="W157" i="1"/>
  <c r="Q157" i="1"/>
  <c r="R157" i="1" s="1"/>
  <c r="D157" i="1"/>
  <c r="E157" i="1" s="1"/>
  <c r="BA137" i="1"/>
  <c r="AZ137" i="1"/>
  <c r="AA137" i="1"/>
  <c r="AB137" i="1" s="1"/>
  <c r="Y137" i="1"/>
  <c r="BG137" i="1" s="1"/>
  <c r="W137" i="1"/>
  <c r="Q137" i="1"/>
  <c r="R137" i="1" s="1"/>
  <c r="D137" i="1"/>
  <c r="E137" i="1" s="1"/>
  <c r="BA147" i="1"/>
  <c r="AZ147" i="1"/>
  <c r="AA147" i="1"/>
  <c r="AB147" i="1" s="1"/>
  <c r="Y147" i="1"/>
  <c r="BG147" i="1" s="1"/>
  <c r="W147" i="1"/>
  <c r="V147" i="1"/>
  <c r="Q147" i="1"/>
  <c r="R147" i="1" s="1"/>
  <c r="E147" i="1"/>
  <c r="BA144" i="1"/>
  <c r="AZ144" i="1"/>
  <c r="AA144" i="1"/>
  <c r="AB144" i="1" s="1"/>
  <c r="Y144" i="1"/>
  <c r="BG144" i="1" s="1"/>
  <c r="W144" i="1"/>
  <c r="V144" i="1"/>
  <c r="Q144" i="1"/>
  <c r="R144" i="1" s="1"/>
  <c r="E144" i="1"/>
  <c r="BA91" i="1"/>
  <c r="AZ91" i="1"/>
  <c r="AA91" i="1"/>
  <c r="AB91" i="1" s="1"/>
  <c r="Y91" i="1"/>
  <c r="BG91" i="1" s="1"/>
  <c r="W91" i="1"/>
  <c r="Q91" i="1"/>
  <c r="R91" i="1" s="1"/>
  <c r="D91" i="1"/>
  <c r="BA132" i="1"/>
  <c r="AZ132" i="1"/>
  <c r="AA132" i="1"/>
  <c r="AB132" i="1" s="1"/>
  <c r="Y132" i="1"/>
  <c r="BG132" i="1" s="1"/>
  <c r="W132" i="1"/>
  <c r="Q132" i="1"/>
  <c r="R132" i="1" s="1"/>
  <c r="D132" i="1"/>
  <c r="E132" i="1" s="1"/>
  <c r="BA139" i="1"/>
  <c r="AZ139" i="1"/>
  <c r="AA139" i="1"/>
  <c r="AB139" i="1" s="1"/>
  <c r="Y139" i="1"/>
  <c r="BG139" i="1" s="1"/>
  <c r="W139" i="1"/>
  <c r="Q139" i="1"/>
  <c r="R139" i="1" s="1"/>
  <c r="D139" i="1"/>
  <c r="E139" i="1" s="1"/>
  <c r="BA124" i="1"/>
  <c r="AZ124" i="1"/>
  <c r="AA124" i="1"/>
  <c r="AB124" i="1" s="1"/>
  <c r="Y124" i="1"/>
  <c r="BG124" i="1" s="1"/>
  <c r="W124" i="1"/>
  <c r="Q124" i="1"/>
  <c r="R124" i="1" s="1"/>
  <c r="D124" i="1"/>
  <c r="E124" i="1" s="1"/>
  <c r="BA115" i="1"/>
  <c r="AZ115" i="1"/>
  <c r="AA115" i="1"/>
  <c r="AB115" i="1" s="1"/>
  <c r="Y115" i="1"/>
  <c r="BG115" i="1" s="1"/>
  <c r="W115" i="1"/>
  <c r="Q115" i="1"/>
  <c r="R115" i="1" s="1"/>
  <c r="D115" i="1"/>
  <c r="BA142" i="1"/>
  <c r="AZ142" i="1"/>
  <c r="AA142" i="1"/>
  <c r="AB142" i="1" s="1"/>
  <c r="Y142" i="1"/>
  <c r="BG142" i="1" s="1"/>
  <c r="BH142" i="1" s="1"/>
  <c r="W142" i="1"/>
  <c r="Q142" i="1"/>
  <c r="R142" i="1" s="1"/>
  <c r="D142" i="1"/>
  <c r="BA111" i="1"/>
  <c r="AZ111" i="1"/>
  <c r="AA111" i="1"/>
  <c r="AB111" i="1" s="1"/>
  <c r="Y111" i="1"/>
  <c r="BG111" i="1" s="1"/>
  <c r="BH111" i="1" s="1"/>
  <c r="W111" i="1"/>
  <c r="Q111" i="1"/>
  <c r="R111" i="1" s="1"/>
  <c r="D111" i="1"/>
  <c r="E111" i="1" s="1"/>
  <c r="BA110" i="1"/>
  <c r="AZ110" i="1"/>
  <c r="AA110" i="1"/>
  <c r="AB110" i="1" s="1"/>
  <c r="Y110" i="1"/>
  <c r="BG110" i="1" s="1"/>
  <c r="W110" i="1"/>
  <c r="Q110" i="1"/>
  <c r="R110" i="1" s="1"/>
  <c r="D110" i="1"/>
  <c r="E110" i="1" s="1"/>
  <c r="BA99" i="1"/>
  <c r="AZ99" i="1"/>
  <c r="AA99" i="1"/>
  <c r="AB99" i="1" s="1"/>
  <c r="Y99" i="1"/>
  <c r="BG99" i="1" s="1"/>
  <c r="W99" i="1"/>
  <c r="Q99" i="1"/>
  <c r="R99" i="1" s="1"/>
  <c r="D99" i="1"/>
  <c r="BA125" i="1"/>
  <c r="AZ125" i="1"/>
  <c r="AA125" i="1"/>
  <c r="AB125" i="1" s="1"/>
  <c r="Y125" i="1"/>
  <c r="BG125" i="1" s="1"/>
  <c r="W125" i="1"/>
  <c r="Q125" i="1"/>
  <c r="R125" i="1" s="1"/>
  <c r="D125" i="1"/>
  <c r="BA85" i="1"/>
  <c r="AZ85" i="1"/>
  <c r="AA85" i="1"/>
  <c r="AB85" i="1" s="1"/>
  <c r="Y85" i="1"/>
  <c r="BG85" i="1" s="1"/>
  <c r="W85" i="1"/>
  <c r="Q85" i="1"/>
  <c r="R85" i="1" s="1"/>
  <c r="D85" i="1"/>
  <c r="E85" i="1" s="1"/>
  <c r="BA122" i="1"/>
  <c r="AZ122" i="1"/>
  <c r="AA122" i="1"/>
  <c r="AB122" i="1" s="1"/>
  <c r="Y122" i="1"/>
  <c r="BG122" i="1" s="1"/>
  <c r="BH122" i="1" s="1"/>
  <c r="W122" i="1"/>
  <c r="Q122" i="1"/>
  <c r="R122" i="1" s="1"/>
  <c r="D122" i="1"/>
  <c r="E122" i="1" s="1"/>
  <c r="BA107" i="1"/>
  <c r="AZ107" i="1"/>
  <c r="AA107" i="1"/>
  <c r="AB107" i="1" s="1"/>
  <c r="Y107" i="1"/>
  <c r="BG107" i="1" s="1"/>
  <c r="BH107" i="1" s="1"/>
  <c r="W107" i="1"/>
  <c r="Q107" i="1"/>
  <c r="R107" i="1" s="1"/>
  <c r="D107" i="1"/>
  <c r="BA101" i="1"/>
  <c r="AZ101" i="1"/>
  <c r="AA101" i="1"/>
  <c r="AB101" i="1" s="1"/>
  <c r="Y101" i="1"/>
  <c r="BG101" i="1" s="1"/>
  <c r="W101" i="1"/>
  <c r="Q101" i="1"/>
  <c r="R101" i="1" s="1"/>
  <c r="D101" i="1"/>
  <c r="BA164" i="1"/>
  <c r="AZ164" i="1"/>
  <c r="AA164" i="1"/>
  <c r="AB164" i="1" s="1"/>
  <c r="Y164" i="1"/>
  <c r="BG164" i="1" s="1"/>
  <c r="BH164" i="1" s="1"/>
  <c r="W164" i="1"/>
  <c r="Q164" i="1"/>
  <c r="R164" i="1" s="1"/>
  <c r="D164" i="1"/>
  <c r="E164" i="1" s="1"/>
  <c r="BA138" i="1"/>
  <c r="AZ138" i="1"/>
  <c r="AA138" i="1"/>
  <c r="AB138" i="1" s="1"/>
  <c r="Y138" i="1"/>
  <c r="BG138" i="1" s="1"/>
  <c r="W138" i="1"/>
  <c r="Q138" i="1"/>
  <c r="R138" i="1" s="1"/>
  <c r="D138" i="1"/>
  <c r="E138" i="1" s="1"/>
  <c r="BA165" i="1"/>
  <c r="AZ165" i="1"/>
  <c r="AA165" i="1"/>
  <c r="AB165" i="1" s="1"/>
  <c r="Y165" i="1"/>
  <c r="BG165" i="1" s="1"/>
  <c r="BH165" i="1" s="1"/>
  <c r="W165" i="1"/>
  <c r="Q165" i="1"/>
  <c r="R165" i="1" s="1"/>
  <c r="D165" i="1"/>
  <c r="BA136" i="1"/>
  <c r="AZ136" i="1"/>
  <c r="AA136" i="1"/>
  <c r="AB136" i="1" s="1"/>
  <c r="Y136" i="1"/>
  <c r="BG136" i="1" s="1"/>
  <c r="W136" i="1"/>
  <c r="Q136" i="1"/>
  <c r="R136" i="1" s="1"/>
  <c r="D136" i="1"/>
  <c r="BA120" i="1"/>
  <c r="AZ120" i="1"/>
  <c r="AA120" i="1"/>
  <c r="AB120" i="1" s="1"/>
  <c r="Y120" i="1"/>
  <c r="BG120" i="1" s="1"/>
  <c r="W120" i="1"/>
  <c r="Q120" i="1"/>
  <c r="R120" i="1" s="1"/>
  <c r="D120" i="1"/>
  <c r="E120" i="1" s="1"/>
  <c r="BA156" i="1"/>
  <c r="AZ156" i="1"/>
  <c r="AA156" i="1"/>
  <c r="AB156" i="1" s="1"/>
  <c r="Y156" i="1"/>
  <c r="BG156" i="1" s="1"/>
  <c r="BH156" i="1" s="1"/>
  <c r="W156" i="1"/>
  <c r="Q156" i="1"/>
  <c r="R156" i="1" s="1"/>
  <c r="D156" i="1"/>
  <c r="E156" i="1" s="1"/>
  <c r="BA140" i="1"/>
  <c r="AZ140" i="1"/>
  <c r="AA140" i="1"/>
  <c r="AB140" i="1" s="1"/>
  <c r="Y140" i="1"/>
  <c r="BG140" i="1" s="1"/>
  <c r="W140" i="1"/>
  <c r="Q140" i="1"/>
  <c r="R140" i="1" s="1"/>
  <c r="D140" i="1"/>
  <c r="BA118" i="1"/>
  <c r="AZ118" i="1"/>
  <c r="AA118" i="1"/>
  <c r="AB118" i="1" s="1"/>
  <c r="Y118" i="1"/>
  <c r="BG118" i="1" s="1"/>
  <c r="W118" i="1"/>
  <c r="Q118" i="1"/>
  <c r="R118" i="1" s="1"/>
  <c r="D118" i="1"/>
  <c r="E118" i="1" s="1"/>
  <c r="BA116" i="1"/>
  <c r="AZ116" i="1"/>
  <c r="AA116" i="1"/>
  <c r="AB116" i="1" s="1"/>
  <c r="Y116" i="1"/>
  <c r="BG116" i="1" s="1"/>
  <c r="W116" i="1"/>
  <c r="Q116" i="1"/>
  <c r="R116" i="1" s="1"/>
  <c r="D116" i="1"/>
  <c r="BA62" i="1"/>
  <c r="AZ62" i="1"/>
  <c r="AA62" i="1"/>
  <c r="AB62" i="1" s="1"/>
  <c r="Y62" i="1"/>
  <c r="BG62" i="1" s="1"/>
  <c r="W62" i="1"/>
  <c r="Q62" i="1"/>
  <c r="R62" i="1" s="1"/>
  <c r="D62" i="1"/>
  <c r="V62" i="1" s="1"/>
  <c r="BA112" i="1"/>
  <c r="AZ112" i="1"/>
  <c r="AA112" i="1"/>
  <c r="AB112" i="1" s="1"/>
  <c r="Y112" i="1"/>
  <c r="BG112" i="1" s="1"/>
  <c r="W112" i="1"/>
  <c r="Q112" i="1"/>
  <c r="R112" i="1" s="1"/>
  <c r="D112" i="1"/>
  <c r="BA114" i="1"/>
  <c r="AZ114" i="1"/>
  <c r="AA114" i="1"/>
  <c r="AB114" i="1" s="1"/>
  <c r="Y114" i="1"/>
  <c r="BG114" i="1" s="1"/>
  <c r="W114" i="1"/>
  <c r="Q114" i="1"/>
  <c r="R114" i="1" s="1"/>
  <c r="D114" i="1"/>
  <c r="BA96" i="1"/>
  <c r="AZ96" i="1"/>
  <c r="AA96" i="1"/>
  <c r="AB96" i="1" s="1"/>
  <c r="Y96" i="1"/>
  <c r="BG96" i="1" s="1"/>
  <c r="W96" i="1"/>
  <c r="Q96" i="1"/>
  <c r="R96" i="1" s="1"/>
  <c r="D96" i="1"/>
  <c r="BA106" i="1"/>
  <c r="AZ106" i="1"/>
  <c r="AA106" i="1"/>
  <c r="AB106" i="1" s="1"/>
  <c r="Y106" i="1"/>
  <c r="BG106" i="1" s="1"/>
  <c r="W106" i="1"/>
  <c r="Q106" i="1"/>
  <c r="R106" i="1" s="1"/>
  <c r="BA98" i="1"/>
  <c r="AZ98" i="1"/>
  <c r="AA98" i="1"/>
  <c r="AB98" i="1" s="1"/>
  <c r="Y98" i="1"/>
  <c r="BG98" i="1" s="1"/>
  <c r="BH98" i="1" s="1"/>
  <c r="W98" i="1"/>
  <c r="Q98" i="1"/>
  <c r="R98" i="1" s="1"/>
  <c r="D98" i="1"/>
  <c r="E98" i="1" s="1"/>
  <c r="BA89" i="1"/>
  <c r="AZ89" i="1"/>
  <c r="AA89" i="1"/>
  <c r="AB89" i="1" s="1"/>
  <c r="Y89" i="1"/>
  <c r="BG89" i="1" s="1"/>
  <c r="BH89" i="1" s="1"/>
  <c r="W89" i="1"/>
  <c r="Q89" i="1"/>
  <c r="R89" i="1" s="1"/>
  <c r="D89" i="1"/>
  <c r="E89" i="1" s="1"/>
  <c r="BA145" i="1"/>
  <c r="AZ145" i="1"/>
  <c r="AA145" i="1"/>
  <c r="AB145" i="1" s="1"/>
  <c r="Y145" i="1"/>
  <c r="BG145" i="1" s="1"/>
  <c r="W145" i="1"/>
  <c r="Q145" i="1"/>
  <c r="R145" i="1" s="1"/>
  <c r="D145" i="1"/>
  <c r="BA126" i="1"/>
  <c r="AZ126" i="1"/>
  <c r="AA126" i="1"/>
  <c r="AB126" i="1" s="1"/>
  <c r="Y126" i="1"/>
  <c r="BG126" i="1" s="1"/>
  <c r="W126" i="1"/>
  <c r="Q126" i="1"/>
  <c r="R126" i="1" s="1"/>
  <c r="D126" i="1"/>
  <c r="BA105" i="1"/>
  <c r="AZ105" i="1"/>
  <c r="AA105" i="1"/>
  <c r="AB105" i="1" s="1"/>
  <c r="Y105" i="1"/>
  <c r="BG105" i="1" s="1"/>
  <c r="W105" i="1"/>
  <c r="Q105" i="1"/>
  <c r="R105" i="1" s="1"/>
  <c r="D105" i="1"/>
  <c r="E105" i="1" s="1"/>
  <c r="BA135" i="1"/>
  <c r="AZ135" i="1"/>
  <c r="AA135" i="1"/>
  <c r="AB135" i="1" s="1"/>
  <c r="Y135" i="1"/>
  <c r="BG135" i="1" s="1"/>
  <c r="W135" i="1"/>
  <c r="Q135" i="1"/>
  <c r="R135" i="1" s="1"/>
  <c r="D135" i="1"/>
  <c r="E135" i="1" s="1"/>
  <c r="BA75" i="1"/>
  <c r="AZ75" i="1"/>
  <c r="AA75" i="1"/>
  <c r="AB75" i="1" s="1"/>
  <c r="Y75" i="1"/>
  <c r="BG75" i="1" s="1"/>
  <c r="BH75" i="1" s="1"/>
  <c r="W75" i="1"/>
  <c r="V75" i="1"/>
  <c r="Q75" i="1"/>
  <c r="E75" i="1"/>
  <c r="BA143" i="1"/>
  <c r="AZ143" i="1"/>
  <c r="AA143" i="1"/>
  <c r="AB143" i="1" s="1"/>
  <c r="Y143" i="1"/>
  <c r="BG143" i="1" s="1"/>
  <c r="W143" i="1"/>
  <c r="Q143" i="1"/>
  <c r="R143" i="1" s="1"/>
  <c r="D143" i="1"/>
  <c r="BA77" i="1"/>
  <c r="AZ77" i="1"/>
  <c r="AA77" i="1"/>
  <c r="AB77" i="1" s="1"/>
  <c r="Y77" i="1"/>
  <c r="BG77" i="1" s="1"/>
  <c r="BH77" i="1" s="1"/>
  <c r="W77" i="1"/>
  <c r="Q77" i="1"/>
  <c r="R77" i="1" s="1"/>
  <c r="D77" i="1"/>
  <c r="E77" i="1" s="1"/>
  <c r="BA123" i="1"/>
  <c r="AZ123" i="1"/>
  <c r="AA123" i="1"/>
  <c r="AB123" i="1" s="1"/>
  <c r="Y123" i="1"/>
  <c r="BG123" i="1" s="1"/>
  <c r="W123" i="1"/>
  <c r="Q123" i="1"/>
  <c r="R123" i="1" s="1"/>
  <c r="D123" i="1"/>
  <c r="BA159" i="1"/>
  <c r="AZ159" i="1"/>
  <c r="AA159" i="1"/>
  <c r="AB159" i="1" s="1"/>
  <c r="Y159" i="1"/>
  <c r="BG159" i="1" s="1"/>
  <c r="BH159" i="1" s="1"/>
  <c r="W159" i="1"/>
  <c r="Q159" i="1"/>
  <c r="R159" i="1" s="1"/>
  <c r="D159" i="1"/>
  <c r="E159" i="1" s="1"/>
  <c r="BA150" i="1"/>
  <c r="AZ150" i="1"/>
  <c r="AA150" i="1"/>
  <c r="AB150" i="1" s="1"/>
  <c r="Y150" i="1"/>
  <c r="BG150" i="1" s="1"/>
  <c r="W150" i="1"/>
  <c r="Q150" i="1"/>
  <c r="R150" i="1" s="1"/>
  <c r="D150" i="1"/>
  <c r="AW121" i="1"/>
  <c r="AZ121" i="1" s="1"/>
  <c r="AV121" i="1"/>
  <c r="AU121" i="1"/>
  <c r="AA121" i="1"/>
  <c r="AB121" i="1" s="1"/>
  <c r="Y121" i="1"/>
  <c r="BG121" i="1" s="1"/>
  <c r="W121" i="1"/>
  <c r="Q121" i="1"/>
  <c r="R121" i="1" s="1"/>
  <c r="D121" i="1"/>
  <c r="V121" i="1" s="1"/>
  <c r="BA163" i="1"/>
  <c r="AZ163" i="1"/>
  <c r="AA163" i="1"/>
  <c r="AB163" i="1" s="1"/>
  <c r="Y163" i="1"/>
  <c r="BG163" i="1" s="1"/>
  <c r="W163" i="1"/>
  <c r="Q163" i="1"/>
  <c r="R163" i="1" s="1"/>
  <c r="D163" i="1"/>
  <c r="BA130" i="1"/>
  <c r="AZ130" i="1"/>
  <c r="AA130" i="1"/>
  <c r="AB130" i="1" s="1"/>
  <c r="Y130" i="1"/>
  <c r="BG130" i="1" s="1"/>
  <c r="W130" i="1"/>
  <c r="Q130" i="1"/>
  <c r="R130" i="1" s="1"/>
  <c r="D130" i="1"/>
  <c r="E130" i="1" s="1"/>
  <c r="BA80" i="1"/>
  <c r="AZ80" i="1"/>
  <c r="AA80" i="1"/>
  <c r="AB80" i="1" s="1"/>
  <c r="Y80" i="1"/>
  <c r="BG80" i="1" s="1"/>
  <c r="BH80" i="1" s="1"/>
  <c r="W80" i="1"/>
  <c r="Q80" i="1"/>
  <c r="R80" i="1" s="1"/>
  <c r="D80" i="1"/>
  <c r="BA86" i="1"/>
  <c r="AZ86" i="1"/>
  <c r="AA86" i="1"/>
  <c r="AB86" i="1" s="1"/>
  <c r="Y86" i="1"/>
  <c r="BG86" i="1" s="1"/>
  <c r="W86" i="1"/>
  <c r="Q86" i="1"/>
  <c r="R86" i="1" s="1"/>
  <c r="D86" i="1"/>
  <c r="E86" i="1" s="1"/>
  <c r="BA56" i="1"/>
  <c r="AZ56" i="1"/>
  <c r="AA56" i="1"/>
  <c r="AB56" i="1" s="1"/>
  <c r="Y56" i="1"/>
  <c r="BG56" i="1" s="1"/>
  <c r="W56" i="1"/>
  <c r="Q56" i="1"/>
  <c r="R56" i="1" s="1"/>
  <c r="D56" i="1"/>
  <c r="BA117" i="1"/>
  <c r="AZ117" i="1"/>
  <c r="AA117" i="1"/>
  <c r="AB117" i="1" s="1"/>
  <c r="Y117" i="1"/>
  <c r="BG117" i="1" s="1"/>
  <c r="W117" i="1"/>
  <c r="Q117" i="1"/>
  <c r="R117" i="1" s="1"/>
  <c r="D117" i="1"/>
  <c r="BA95" i="1"/>
  <c r="AZ95" i="1"/>
  <c r="AA95" i="1"/>
  <c r="AB95" i="1" s="1"/>
  <c r="Y95" i="1"/>
  <c r="BG95" i="1" s="1"/>
  <c r="BH95" i="1" s="1"/>
  <c r="W95" i="1"/>
  <c r="Q95" i="1"/>
  <c r="R95" i="1" s="1"/>
  <c r="D95" i="1"/>
  <c r="BA128" i="1"/>
  <c r="AZ128" i="1"/>
  <c r="AA128" i="1"/>
  <c r="AB128" i="1" s="1"/>
  <c r="Y128" i="1"/>
  <c r="BG128" i="1" s="1"/>
  <c r="Q128" i="1"/>
  <c r="R128" i="1" s="1"/>
  <c r="D128" i="1"/>
  <c r="V128" i="1" s="1"/>
  <c r="BA92" i="1"/>
  <c r="AZ92" i="1"/>
  <c r="AA92" i="1"/>
  <c r="AB92" i="1" s="1"/>
  <c r="Y92" i="1"/>
  <c r="BG92" i="1" s="1"/>
  <c r="W92" i="1"/>
  <c r="Q92" i="1"/>
  <c r="R92" i="1" s="1"/>
  <c r="D92" i="1"/>
  <c r="E92" i="1" s="1"/>
  <c r="BA134" i="1"/>
  <c r="AZ134" i="1"/>
  <c r="AA134" i="1"/>
  <c r="AB134" i="1" s="1"/>
  <c r="Y134" i="1"/>
  <c r="BG134" i="1" s="1"/>
  <c r="W134" i="1"/>
  <c r="Q134" i="1"/>
  <c r="R134" i="1" s="1"/>
  <c r="D134" i="1"/>
  <c r="V134" i="1" s="1"/>
  <c r="BA47" i="1"/>
  <c r="AZ47" i="1"/>
  <c r="AA47" i="1"/>
  <c r="AB47" i="1" s="1"/>
  <c r="Y47" i="1"/>
  <c r="BG47" i="1" s="1"/>
  <c r="BH47" i="1" s="1"/>
  <c r="W47" i="1"/>
  <c r="V47" i="1"/>
  <c r="Q47" i="1"/>
  <c r="R47" i="1" s="1"/>
  <c r="E47" i="1"/>
  <c r="AA108" i="1"/>
  <c r="AB108" i="1" s="1"/>
  <c r="Y108" i="1"/>
  <c r="BG108" i="1" s="1"/>
  <c r="W108" i="1"/>
  <c r="V108" i="1"/>
  <c r="Q108" i="1"/>
  <c r="R108" i="1" s="1"/>
  <c r="E108" i="1"/>
  <c r="BA100" i="1"/>
  <c r="AZ100" i="1"/>
  <c r="AA100" i="1"/>
  <c r="AB100" i="1" s="1"/>
  <c r="Y100" i="1"/>
  <c r="BG100" i="1" s="1"/>
  <c r="BH100" i="1" s="1"/>
  <c r="W100" i="1"/>
  <c r="Q100" i="1"/>
  <c r="R100" i="1" s="1"/>
  <c r="D100" i="1"/>
  <c r="BA97" i="1"/>
  <c r="AZ97" i="1"/>
  <c r="AA97" i="1"/>
  <c r="AB97" i="1" s="1"/>
  <c r="Y97" i="1"/>
  <c r="BG97" i="1" s="1"/>
  <c r="W97" i="1"/>
  <c r="Q97" i="1"/>
  <c r="R97" i="1" s="1"/>
  <c r="D97" i="1"/>
  <c r="E97" i="1" s="1"/>
  <c r="BA119" i="1"/>
  <c r="AZ119" i="1"/>
  <c r="AA119" i="1"/>
  <c r="AB119" i="1" s="1"/>
  <c r="Y119" i="1"/>
  <c r="BG119" i="1" s="1"/>
  <c r="W119" i="1"/>
  <c r="Q119" i="1"/>
  <c r="R119" i="1" s="1"/>
  <c r="D119" i="1"/>
  <c r="V119" i="1" s="1"/>
  <c r="BA81" i="1"/>
  <c r="AZ81" i="1"/>
  <c r="AA81" i="1"/>
  <c r="AB81" i="1" s="1"/>
  <c r="Y81" i="1"/>
  <c r="BG81" i="1" s="1"/>
  <c r="W81" i="1"/>
  <c r="Q81" i="1"/>
  <c r="R81" i="1" s="1"/>
  <c r="D81" i="1"/>
  <c r="E81" i="1" s="1"/>
  <c r="BA133" i="1"/>
  <c r="AZ133" i="1"/>
  <c r="AA133" i="1"/>
  <c r="AB133" i="1" s="1"/>
  <c r="Y133" i="1"/>
  <c r="BG133" i="1" s="1"/>
  <c r="W133" i="1"/>
  <c r="V133" i="1"/>
  <c r="Q133" i="1"/>
  <c r="R133" i="1" s="1"/>
  <c r="E133" i="1"/>
  <c r="BA79" i="1"/>
  <c r="AZ79" i="1"/>
  <c r="AA79" i="1"/>
  <c r="AB79" i="1" s="1"/>
  <c r="Y79" i="1"/>
  <c r="BG79" i="1" s="1"/>
  <c r="W79" i="1"/>
  <c r="V79" i="1"/>
  <c r="Q79" i="1"/>
  <c r="R79" i="1" s="1"/>
  <c r="E79" i="1"/>
  <c r="AA83" i="1"/>
  <c r="AB83" i="1" s="1"/>
  <c r="Y83" i="1"/>
  <c r="BG83" i="1" s="1"/>
  <c r="W83" i="1"/>
  <c r="V83" i="1"/>
  <c r="Q83" i="1"/>
  <c r="R83" i="1" s="1"/>
  <c r="E83" i="1"/>
  <c r="BA55" i="1"/>
  <c r="AZ55" i="1"/>
  <c r="AA55" i="1"/>
  <c r="AB55" i="1" s="1"/>
  <c r="Y55" i="1"/>
  <c r="BG55" i="1" s="1"/>
  <c r="BH55" i="1" s="1"/>
  <c r="W55" i="1"/>
  <c r="Q55" i="1"/>
  <c r="R55" i="1" s="1"/>
  <c r="D55" i="1"/>
  <c r="BA109" i="1"/>
  <c r="AZ109" i="1"/>
  <c r="AA109" i="1"/>
  <c r="AB109" i="1" s="1"/>
  <c r="Y109" i="1"/>
  <c r="BG109" i="1" s="1"/>
  <c r="W109" i="1"/>
  <c r="V109" i="1"/>
  <c r="Q109" i="1"/>
  <c r="R109" i="1" s="1"/>
  <c r="E109" i="1"/>
  <c r="BA129" i="1"/>
  <c r="AZ129" i="1"/>
  <c r="AA129" i="1"/>
  <c r="AB129" i="1" s="1"/>
  <c r="Y129" i="1"/>
  <c r="BG129" i="1" s="1"/>
  <c r="W129" i="1"/>
  <c r="Q129" i="1"/>
  <c r="R129" i="1" s="1"/>
  <c r="D129" i="1"/>
  <c r="E129" i="1" s="1"/>
  <c r="BA90" i="1"/>
  <c r="AZ90" i="1"/>
  <c r="AA90" i="1"/>
  <c r="AB90" i="1" s="1"/>
  <c r="Y90" i="1"/>
  <c r="BG90" i="1" s="1"/>
  <c r="W90" i="1"/>
  <c r="Q90" i="1"/>
  <c r="R90" i="1" s="1"/>
  <c r="D90" i="1"/>
  <c r="E90" i="1" s="1"/>
  <c r="BA9" i="1"/>
  <c r="AZ9" i="1"/>
  <c r="AA9" i="1"/>
  <c r="AB9" i="1" s="1"/>
  <c r="Y9" i="1"/>
  <c r="BG9" i="1" s="1"/>
  <c r="BH9" i="1" s="1"/>
  <c r="W9" i="1"/>
  <c r="Q9" i="1"/>
  <c r="R9" i="1" s="1"/>
  <c r="D9" i="1"/>
  <c r="E9" i="1" s="1"/>
  <c r="BA131" i="1"/>
  <c r="AZ131" i="1"/>
  <c r="AA131" i="1"/>
  <c r="AB131" i="1" s="1"/>
  <c r="Y131" i="1"/>
  <c r="BG131" i="1" s="1"/>
  <c r="W131" i="1"/>
  <c r="Q131" i="1"/>
  <c r="R131" i="1" s="1"/>
  <c r="D131" i="1"/>
  <c r="E131" i="1" s="1"/>
  <c r="BA40" i="1"/>
  <c r="AZ40" i="1"/>
  <c r="AA40" i="1"/>
  <c r="AB40" i="1" s="1"/>
  <c r="Y40" i="1"/>
  <c r="BG40" i="1" s="1"/>
  <c r="BH40" i="1" s="1"/>
  <c r="W40" i="1"/>
  <c r="Q40" i="1"/>
  <c r="R40" i="1" s="1"/>
  <c r="D40" i="1"/>
  <c r="BA24" i="1"/>
  <c r="AZ24" i="1"/>
  <c r="AA24" i="1"/>
  <c r="AB24" i="1" s="1"/>
  <c r="Y24" i="1"/>
  <c r="BG24" i="1" s="1"/>
  <c r="BH24" i="1" s="1"/>
  <c r="W24" i="1"/>
  <c r="Q24" i="1"/>
  <c r="R24" i="1" s="1"/>
  <c r="D24" i="1"/>
  <c r="E24" i="1" s="1"/>
  <c r="BA2" i="1"/>
  <c r="AZ2" i="1"/>
  <c r="AA2" i="1"/>
  <c r="AB2" i="1" s="1"/>
  <c r="Y2" i="1"/>
  <c r="BG2" i="1" s="1"/>
  <c r="BH2" i="1" s="1"/>
  <c r="W2" i="1"/>
  <c r="Q2" i="1"/>
  <c r="R2" i="1" s="1"/>
  <c r="D2" i="1"/>
  <c r="E2" i="1" s="1"/>
  <c r="BA44" i="1"/>
  <c r="AZ44" i="1"/>
  <c r="AA44" i="1"/>
  <c r="AB44" i="1" s="1"/>
  <c r="Y44" i="1"/>
  <c r="BG44" i="1" s="1"/>
  <c r="BH44" i="1" s="1"/>
  <c r="W44" i="1"/>
  <c r="Q44" i="1"/>
  <c r="R44" i="1" s="1"/>
  <c r="D44" i="1"/>
  <c r="E44" i="1" s="1"/>
  <c r="BA162" i="1"/>
  <c r="AZ162" i="1"/>
  <c r="AA162" i="1"/>
  <c r="AB162" i="1" s="1"/>
  <c r="Y162" i="1"/>
  <c r="BG162" i="1" s="1"/>
  <c r="W162" i="1"/>
  <c r="Q162" i="1"/>
  <c r="R162" i="1" s="1"/>
  <c r="D162" i="1"/>
  <c r="BA102" i="1"/>
  <c r="AZ102" i="1"/>
  <c r="AA102" i="1"/>
  <c r="AB102" i="1" s="1"/>
  <c r="Y102" i="1"/>
  <c r="BG102" i="1" s="1"/>
  <c r="BH102" i="1" s="1"/>
  <c r="W102" i="1"/>
  <c r="Q102" i="1"/>
  <c r="R102" i="1" s="1"/>
  <c r="D102" i="1"/>
  <c r="E102" i="1" s="1"/>
  <c r="BA158" i="1"/>
  <c r="AZ158" i="1"/>
  <c r="AA158" i="1"/>
  <c r="AB158" i="1" s="1"/>
  <c r="Y158" i="1"/>
  <c r="BG158" i="1" s="1"/>
  <c r="BH158" i="1" s="1"/>
  <c r="W158" i="1"/>
  <c r="V158" i="1"/>
  <c r="Q158" i="1"/>
  <c r="R158" i="1" s="1"/>
  <c r="E158" i="1"/>
  <c r="BA94" i="1"/>
  <c r="AZ94" i="1"/>
  <c r="AA94" i="1"/>
  <c r="AB94" i="1" s="1"/>
  <c r="Y94" i="1"/>
  <c r="BG94" i="1" s="1"/>
  <c r="BH94" i="1" s="1"/>
  <c r="W94" i="1"/>
  <c r="Q94" i="1"/>
  <c r="R94" i="1" s="1"/>
  <c r="D94" i="1"/>
  <c r="E94" i="1" s="1"/>
  <c r="BA31" i="1"/>
  <c r="AZ31" i="1"/>
  <c r="AA31" i="1"/>
  <c r="AB31" i="1" s="1"/>
  <c r="Y31" i="1"/>
  <c r="BG31" i="1" s="1"/>
  <c r="BH31" i="1" s="1"/>
  <c r="W31" i="1"/>
  <c r="Q31" i="1"/>
  <c r="R31" i="1" s="1"/>
  <c r="D31" i="1"/>
  <c r="E31" i="1" s="1"/>
  <c r="BA54" i="1"/>
  <c r="AZ54" i="1"/>
  <c r="AA54" i="1"/>
  <c r="AB54" i="1" s="1"/>
  <c r="Y54" i="1"/>
  <c r="BG54" i="1" s="1"/>
  <c r="BH54" i="1" s="1"/>
  <c r="W54" i="1"/>
  <c r="V54" i="1"/>
  <c r="Q54" i="1"/>
  <c r="R54" i="1" s="1"/>
  <c r="E54" i="1"/>
  <c r="BA51" i="1"/>
  <c r="AA51" i="1"/>
  <c r="AB51" i="1" s="1"/>
  <c r="Y51" i="1"/>
  <c r="BG51" i="1" s="1"/>
  <c r="BH51" i="1" s="1"/>
  <c r="W51" i="1"/>
  <c r="V51" i="1"/>
  <c r="Q51" i="1"/>
  <c r="R51" i="1" s="1"/>
  <c r="E51" i="1"/>
  <c r="BA58" i="1"/>
  <c r="AZ58" i="1"/>
  <c r="AA58" i="1"/>
  <c r="AB58" i="1" s="1"/>
  <c r="Y58" i="1"/>
  <c r="BG58" i="1" s="1"/>
  <c r="BH58" i="1" s="1"/>
  <c r="W58" i="1"/>
  <c r="Q58" i="1"/>
  <c r="R58" i="1" s="1"/>
  <c r="D58" i="1"/>
  <c r="BA59" i="1"/>
  <c r="AZ59" i="1"/>
  <c r="AA59" i="1"/>
  <c r="AB59" i="1" s="1"/>
  <c r="Y59" i="1"/>
  <c r="BG59" i="1" s="1"/>
  <c r="BH59" i="1" s="1"/>
  <c r="W59" i="1"/>
  <c r="Q59" i="1"/>
  <c r="R59" i="1" s="1"/>
  <c r="D59" i="1"/>
  <c r="E59" i="1" s="1"/>
  <c r="BA153" i="1"/>
  <c r="AZ153" i="1"/>
  <c r="AA153" i="1"/>
  <c r="AB153" i="1" s="1"/>
  <c r="Y153" i="1"/>
  <c r="BG153" i="1" s="1"/>
  <c r="BH153" i="1" s="1"/>
  <c r="W153" i="1"/>
  <c r="Q153" i="1"/>
  <c r="R153" i="1" s="1"/>
  <c r="D153" i="1"/>
  <c r="BA37" i="1"/>
  <c r="AZ37" i="1"/>
  <c r="AA37" i="1"/>
  <c r="AB37" i="1" s="1"/>
  <c r="Y37" i="1"/>
  <c r="BG37" i="1" s="1"/>
  <c r="BH37" i="1" s="1"/>
  <c r="W37" i="1"/>
  <c r="Q37" i="1"/>
  <c r="R37" i="1" s="1"/>
  <c r="D37" i="1"/>
  <c r="BA16" i="1"/>
  <c r="AZ16" i="1"/>
  <c r="AA16" i="1"/>
  <c r="AB16" i="1" s="1"/>
  <c r="Y16" i="1"/>
  <c r="BG16" i="1" s="1"/>
  <c r="BH16" i="1" s="1"/>
  <c r="W16" i="1"/>
  <c r="Q16" i="1"/>
  <c r="R16" i="1" s="1"/>
  <c r="D16" i="1"/>
  <c r="BA103" i="1"/>
  <c r="AZ103" i="1"/>
  <c r="AA103" i="1"/>
  <c r="AB103" i="1" s="1"/>
  <c r="Y103" i="1"/>
  <c r="BG103" i="1" s="1"/>
  <c r="W103" i="1"/>
  <c r="V103" i="1"/>
  <c r="Q103" i="1"/>
  <c r="R103" i="1" s="1"/>
  <c r="E103" i="1"/>
  <c r="BA71" i="1"/>
  <c r="AZ71" i="1"/>
  <c r="AA71" i="1"/>
  <c r="AB71" i="1" s="1"/>
  <c r="Y71" i="1"/>
  <c r="BG71" i="1" s="1"/>
  <c r="BH71" i="1" s="1"/>
  <c r="W71" i="1"/>
  <c r="Q71" i="1"/>
  <c r="R71" i="1" s="1"/>
  <c r="D71" i="1"/>
  <c r="BA39" i="1"/>
  <c r="AZ39" i="1"/>
  <c r="AE39" i="1"/>
  <c r="AA39" i="1"/>
  <c r="AB39" i="1" s="1"/>
  <c r="Y39" i="1"/>
  <c r="BG39" i="1" s="1"/>
  <c r="BH39" i="1" s="1"/>
  <c r="W39" i="1"/>
  <c r="Q39" i="1"/>
  <c r="R39" i="1" s="1"/>
  <c r="D39" i="1"/>
  <c r="E39" i="1" s="1"/>
  <c r="V98" i="1" l="1"/>
  <c r="V164" i="1"/>
  <c r="V111" i="1"/>
  <c r="V159" i="1"/>
  <c r="V105" i="1"/>
  <c r="V36" i="1"/>
  <c r="V24" i="1"/>
  <c r="E128" i="1"/>
  <c r="V85" i="1"/>
  <c r="BA121" i="1"/>
  <c r="V77" i="1"/>
  <c r="V94" i="1"/>
  <c r="V102" i="1"/>
  <c r="E119" i="1"/>
  <c r="V120" i="1"/>
  <c r="E99" i="1"/>
  <c r="V99" i="1"/>
  <c r="R20" i="1"/>
  <c r="V55" i="1"/>
  <c r="E121" i="1"/>
  <c r="E150" i="1"/>
  <c r="E62" i="1"/>
  <c r="E107" i="1"/>
  <c r="V107" i="1"/>
  <c r="E115" i="1"/>
  <c r="V115" i="1"/>
  <c r="E19" i="1"/>
  <c r="V37" i="1"/>
  <c r="V39" i="1"/>
  <c r="E16" i="1"/>
  <c r="E37" i="1"/>
  <c r="E162" i="1"/>
  <c r="E40" i="1"/>
  <c r="V90" i="1"/>
  <c r="E55" i="1"/>
  <c r="V97" i="1"/>
  <c r="E134" i="1"/>
  <c r="V86" i="1"/>
  <c r="R75" i="1"/>
  <c r="E145" i="1"/>
  <c r="V145" i="1"/>
  <c r="E148" i="1"/>
  <c r="V148" i="1"/>
  <c r="E32" i="1"/>
  <c r="V32" i="1"/>
  <c r="E140" i="1"/>
  <c r="V140" i="1"/>
  <c r="E165" i="1"/>
  <c r="V165" i="1"/>
  <c r="V59" i="1"/>
  <c r="V44" i="1"/>
  <c r="V131" i="1"/>
  <c r="V81" i="1"/>
  <c r="V92" i="1"/>
  <c r="E34" i="1"/>
  <c r="V34" i="1"/>
  <c r="V117" i="1"/>
  <c r="V130" i="1"/>
  <c r="V114" i="1"/>
  <c r="V91" i="1"/>
  <c r="E26" i="1"/>
  <c r="E117" i="1"/>
  <c r="E123" i="1"/>
  <c r="E126" i="1"/>
  <c r="E106" i="1"/>
  <c r="E114" i="1"/>
  <c r="E136" i="1"/>
  <c r="E101" i="1"/>
  <c r="E125" i="1"/>
  <c r="E142" i="1"/>
  <c r="V139" i="1"/>
  <c r="E91" i="1"/>
  <c r="V67" i="1"/>
  <c r="E72" i="1"/>
  <c r="V72" i="1"/>
  <c r="E42" i="1"/>
  <c r="V42" i="1"/>
  <c r="V118" i="1"/>
  <c r="V137" i="1"/>
  <c r="E30" i="1"/>
  <c r="V104" i="1"/>
  <c r="V43" i="1"/>
  <c r="V87" i="1"/>
  <c r="V35" i="1"/>
  <c r="E84" i="1"/>
  <c r="V65" i="1"/>
  <c r="V141" i="1"/>
  <c r="V93" i="1"/>
  <c r="E161" i="1"/>
  <c r="V29" i="1"/>
  <c r="E78" i="1"/>
  <c r="E87" i="1"/>
  <c r="V27" i="1"/>
  <c r="V28" i="1"/>
  <c r="E35" i="1"/>
  <c r="V57" i="1"/>
  <c r="E57" i="1"/>
  <c r="E71" i="1"/>
  <c r="V16" i="1"/>
  <c r="E153" i="1"/>
  <c r="E58" i="1"/>
  <c r="V31" i="1"/>
  <c r="V162" i="1"/>
  <c r="V2" i="1"/>
  <c r="V40" i="1"/>
  <c r="V9" i="1"/>
  <c r="V129" i="1"/>
  <c r="V116" i="1"/>
  <c r="E116" i="1"/>
  <c r="V113" i="1"/>
  <c r="E113" i="1"/>
  <c r="V38" i="1"/>
  <c r="E38" i="1"/>
  <c r="V69" i="1"/>
  <c r="E69" i="1"/>
  <c r="V71" i="1"/>
  <c r="V153" i="1"/>
  <c r="V58" i="1"/>
  <c r="V163" i="1"/>
  <c r="E163" i="1"/>
  <c r="V112" i="1"/>
  <c r="E112" i="1"/>
  <c r="V20" i="1"/>
  <c r="E20" i="1"/>
  <c r="V41" i="1"/>
  <c r="E41" i="1"/>
  <c r="E151" i="1"/>
  <c r="V100" i="1"/>
  <c r="E100" i="1"/>
  <c r="V95" i="1"/>
  <c r="E95" i="1"/>
  <c r="V56" i="1"/>
  <c r="E56" i="1"/>
  <c r="V80" i="1"/>
  <c r="E80" i="1"/>
  <c r="V143" i="1"/>
  <c r="E143" i="1"/>
  <c r="V96" i="1"/>
  <c r="E96" i="1"/>
  <c r="V149" i="1"/>
  <c r="E149" i="1"/>
  <c r="V76" i="1"/>
  <c r="E76" i="1"/>
  <c r="E25" i="1"/>
  <c r="V66" i="1"/>
  <c r="E66" i="1"/>
  <c r="V150" i="1"/>
  <c r="V123" i="1"/>
  <c r="V135" i="1"/>
  <c r="V126" i="1"/>
  <c r="V89" i="1"/>
  <c r="V106" i="1"/>
  <c r="V156" i="1"/>
  <c r="V136" i="1"/>
  <c r="V138" i="1"/>
  <c r="V101" i="1"/>
  <c r="V122" i="1"/>
  <c r="V125" i="1"/>
  <c r="V110" i="1"/>
  <c r="V142" i="1"/>
  <c r="V124" i="1"/>
  <c r="V132" i="1"/>
  <c r="V157" i="1"/>
  <c r="V22" i="1"/>
  <c r="V161" i="1"/>
  <c r="V17" i="1"/>
  <c r="E17" i="1"/>
  <c r="E46" i="1"/>
  <c r="E74" i="1"/>
  <c r="E33" i="1"/>
  <c r="E88" i="1"/>
  <c r="V21" i="1"/>
  <c r="E21" i="1"/>
  <c r="V68" i="1"/>
  <c r="V84" i="1"/>
  <c r="V14" i="1"/>
  <c r="E7" i="1"/>
</calcChain>
</file>

<file path=xl/sharedStrings.xml><?xml version="1.0" encoding="utf-8"?>
<sst xmlns="http://schemas.openxmlformats.org/spreadsheetml/2006/main" count="3880" uniqueCount="271">
  <si>
    <t>No</t>
  </si>
  <si>
    <t>Nombre y Apellidos</t>
  </si>
  <si>
    <t>Edad</t>
  </si>
  <si>
    <t>Sexo</t>
  </si>
  <si>
    <t>Peso al nacer</t>
  </si>
  <si>
    <t>APP HTA</t>
  </si>
  <si>
    <t>APP DM</t>
  </si>
  <si>
    <t>Cancer</t>
  </si>
  <si>
    <t>Osteoartrosis</t>
  </si>
  <si>
    <t>IMC</t>
  </si>
  <si>
    <t>TALLA (m)</t>
  </si>
  <si>
    <t>PESO (Kg)</t>
  </si>
  <si>
    <t>VN</t>
  </si>
  <si>
    <t>Trast. sueño</t>
  </si>
  <si>
    <t>C. Isqu.</t>
  </si>
  <si>
    <t>USG ESTEATOSIS</t>
  </si>
  <si>
    <t>FECHA NAC ( D/M/A)</t>
  </si>
  <si>
    <t>VN SEGÚN CC</t>
  </si>
  <si>
    <t>VN SEGÚN ICC</t>
  </si>
  <si>
    <t>EDAD POR ESCALAS</t>
  </si>
  <si>
    <t>F</t>
  </si>
  <si>
    <t>M</t>
  </si>
  <si>
    <t>C. Cintura de Pie</t>
  </si>
  <si>
    <t>C. Cadera</t>
  </si>
  <si>
    <t>SI</t>
  </si>
  <si>
    <t>NO</t>
  </si>
  <si>
    <t>% GRASA ESTIMADA X CC (Lean,Han y Deurenberg)</t>
  </si>
  <si>
    <t>Santa Gonzalez corrales</t>
  </si>
  <si>
    <t>GRADO 2</t>
  </si>
  <si>
    <t>NORMOPESO</t>
  </si>
  <si>
    <t>María Félix</t>
  </si>
  <si>
    <t>Evelin García Espinosa</t>
  </si>
  <si>
    <t>SOBREPESO</t>
  </si>
  <si>
    <t>Elizabet Pérez Flores</t>
  </si>
  <si>
    <t>Isvel Zaldívar Garit</t>
  </si>
  <si>
    <t>Mileidys León</t>
  </si>
  <si>
    <t>Lucía Linares</t>
  </si>
  <si>
    <t>Kenia Roque</t>
  </si>
  <si>
    <t>BAJOPESO</t>
  </si>
  <si>
    <t>Índice CC</t>
  </si>
  <si>
    <t>Dayanis Duarte García</t>
  </si>
  <si>
    <t>María J Martínez Cuadot</t>
  </si>
  <si>
    <t>Mariela Bejerano González</t>
  </si>
  <si>
    <t>Niurka Fernández Bustamante</t>
  </si>
  <si>
    <t>Niurka Osorio Bazar</t>
  </si>
  <si>
    <t>Rehuert Pacheco Barrera</t>
  </si>
  <si>
    <t>Marina Rodríguez Álvarez</t>
  </si>
  <si>
    <t>Silvia Pérez Rodríguez</t>
  </si>
  <si>
    <t>Sonia Mesa Melo</t>
  </si>
  <si>
    <t>María del C. Pérez</t>
  </si>
  <si>
    <t>Herminia Díaz Matos</t>
  </si>
  <si>
    <t>Bárbara Ortega Bello</t>
  </si>
  <si>
    <t>Jesús Rodríguez Valdéz</t>
  </si>
  <si>
    <t>Celia De la C. Pelaez Martínez</t>
  </si>
  <si>
    <t>Maria Elena Chirolde Rojas</t>
  </si>
  <si>
    <t>Ilieva de Armas Estupiñam</t>
  </si>
  <si>
    <t>Odalis Alvarado Coste</t>
  </si>
  <si>
    <t>María de los Á. Hernández Izquierdo</t>
  </si>
  <si>
    <t>Daimara Ordaz Martínez</t>
  </si>
  <si>
    <t>Ernesto García Pérez</t>
  </si>
  <si>
    <t>Ciro M. Iriarte Machuat</t>
  </si>
  <si>
    <t>Margarita Llanuch Lara</t>
  </si>
  <si>
    <t>Iraida Hidalgo Gato Castillo</t>
  </si>
  <si>
    <t>María del C. Herrera de la Uz</t>
  </si>
  <si>
    <t>Rosa Elena Llera Armenteros</t>
  </si>
  <si>
    <t>Mariela Mosquera Escobar</t>
  </si>
  <si>
    <t>María M. hernández Cubilla</t>
  </si>
  <si>
    <t>Isabel Estrada Mezquia</t>
  </si>
  <si>
    <t>Leydi Armas Veiga</t>
  </si>
  <si>
    <t>Juan A. Bejerano Gálvez</t>
  </si>
  <si>
    <t>Madelen García Otero</t>
  </si>
  <si>
    <t>Esperanza González</t>
  </si>
  <si>
    <t>María L. Camacho Machín</t>
  </si>
  <si>
    <t>Daily Hernández Izquierdo</t>
  </si>
  <si>
    <t xml:space="preserve">Manuel E. Pérez González </t>
  </si>
  <si>
    <t>Orliany Albóniga Álvarez</t>
  </si>
  <si>
    <t>-</t>
  </si>
  <si>
    <t>Entre 20 y 34 años</t>
  </si>
  <si>
    <t>Entre 35 y 49 años</t>
  </si>
  <si>
    <t>Entre 40 y 64 años</t>
  </si>
  <si>
    <t>Mayor de 65 años</t>
  </si>
  <si>
    <t>(en blanco)</t>
  </si>
  <si>
    <t>Total general</t>
  </si>
  <si>
    <t>Cuenta de Sexo</t>
  </si>
  <si>
    <t>Cuenta de Peso al nacer</t>
  </si>
  <si>
    <t>Obesidad grado 1</t>
  </si>
  <si>
    <t>OBESO Grado 2</t>
  </si>
  <si>
    <t>OBESO Grado 3</t>
  </si>
  <si>
    <t>SOBREPESO GRADO 1</t>
  </si>
  <si>
    <t>SOBREPESO GRADO 2</t>
  </si>
  <si>
    <t>alerta</t>
  </si>
  <si>
    <t>normal</t>
  </si>
  <si>
    <t>Obesidad Abdominal</t>
  </si>
  <si>
    <t>Cuenta de VN SEGÚN CC</t>
  </si>
  <si>
    <t>Cuenta de VN SEGÚN ICC</t>
  </si>
  <si>
    <t>GRADO 1</t>
  </si>
  <si>
    <t>Margot López Alonso</t>
  </si>
  <si>
    <t>Tania Valle Rivera</t>
  </si>
  <si>
    <t>Nancy Suarez Martinez</t>
  </si>
  <si>
    <t>Maria J. Perez Rojas</t>
  </si>
  <si>
    <t>Ariel Rodriguez Camejo</t>
  </si>
  <si>
    <t>Jose L. Alvarez Guzman</t>
  </si>
  <si>
    <t>Aliosmy Cordero Gonzalez</t>
  </si>
  <si>
    <t>Yunit Hernandez Rodriguez</t>
  </si>
  <si>
    <t>Raul A. Vento Pérez</t>
  </si>
  <si>
    <t>Jesús Téllez Padrón</t>
  </si>
  <si>
    <t>GRADO 3</t>
  </si>
  <si>
    <t>GRADO 4</t>
  </si>
  <si>
    <t>LDL/HDL (MENOR DE 3.35)</t>
  </si>
  <si>
    <t>COLESTEROL/HDL (MENOR DE 4.55)</t>
  </si>
  <si>
    <t>VLDL ( menos de 0.8)</t>
  </si>
  <si>
    <t>LDL (3.9- 4.9 mmol /L)</t>
  </si>
  <si>
    <t>HDL (H 0.9- 1.4 mmol /L; M 1.16- 1.68 mmol/L)</t>
  </si>
  <si>
    <t>Trigliceridos (H 0.68- 1.68mmol /L; M 0.46- 1.6 mmol/L)</t>
  </si>
  <si>
    <t>Colesterol (2.9- 5.2 mmol /L)</t>
  </si>
  <si>
    <t>Acido urico (208- 428 mmol /L)</t>
  </si>
  <si>
    <t>Fosfatasa Alcalina (100- 290 U /L)</t>
  </si>
  <si>
    <t>Esther Garcia Quiónes ( Sec Decana)</t>
  </si>
  <si>
    <t>Marisol Vega Ramos ( Dpto Metod)</t>
  </si>
  <si>
    <t>Leticia Pacheco ( Trab Salud Minint)</t>
  </si>
  <si>
    <t>Yonaiky Mtnez  ( Trab Salud Minint)</t>
  </si>
  <si>
    <t>Alexander del Toro Cambara</t>
  </si>
  <si>
    <t>Marla Garcia</t>
  </si>
  <si>
    <t>Yusleiby Catalá</t>
  </si>
  <si>
    <t>Alexis Pérez Gonzalez</t>
  </si>
  <si>
    <t>Raciel salero Morejon</t>
  </si>
  <si>
    <t>Ariannis Diaz Vargas</t>
  </si>
  <si>
    <t>Rafael Torres Valdez (Raiza)</t>
  </si>
  <si>
    <t>Alberto Rivera Ordaz ( papá Alenis)</t>
  </si>
  <si>
    <t>Evelio Blanco Martinez (Chofer Amb)</t>
  </si>
  <si>
    <t>Osvaldo Duarte Rodriguez (Minint)</t>
  </si>
  <si>
    <t>Jorge Ledesma Camejo (Minint)</t>
  </si>
  <si>
    <t>Ruben Infante Maestre (Minint)</t>
  </si>
  <si>
    <t>Rodolfo Hernández  (Minint)</t>
  </si>
  <si>
    <t>Maikel Abreu Ramiro (Minint)</t>
  </si>
  <si>
    <t>Reiniel Mendez Cabrera (Minint)</t>
  </si>
  <si>
    <t>Marta Barrios Rivera ( Beca)</t>
  </si>
  <si>
    <t>Silvio Sanchez Martínez (Minint)</t>
  </si>
  <si>
    <t>Nestor Reyes Paez</t>
  </si>
  <si>
    <t>Maribel Alfonso Grela UCM FCM?</t>
  </si>
  <si>
    <t>Katiuska Gonzalez Castro</t>
  </si>
  <si>
    <t>Arianne López Hernández</t>
  </si>
  <si>
    <t>Milay Arteaga Dominguez</t>
  </si>
  <si>
    <t>Jiovany RuEchevarria</t>
  </si>
  <si>
    <t>Yemile Crespo Barrios</t>
  </si>
  <si>
    <t>Sergio Rosales</t>
  </si>
  <si>
    <t>Nidia Claro</t>
  </si>
  <si>
    <t>Milka Rosales Rodriguez</t>
  </si>
  <si>
    <t>Osniel Pérez García</t>
  </si>
  <si>
    <t>Joaquin Pérez Labrador</t>
  </si>
  <si>
    <t>Ines Gonzalez Corrales</t>
  </si>
  <si>
    <t>Carmen Pérez Victorero</t>
  </si>
  <si>
    <t>Teresa Garit Rodriguea</t>
  </si>
  <si>
    <t>Miguel Zaldivar Glez</t>
  </si>
  <si>
    <t>Francisco Plascencia Cabañas (Pachy)</t>
  </si>
  <si>
    <t>Gema Diaz Hdez</t>
  </si>
  <si>
    <t>Paula Hernandez</t>
  </si>
  <si>
    <t>Hermenegildo Hernandez</t>
  </si>
  <si>
    <t>Sulaimy Iglesias</t>
  </si>
  <si>
    <t>Lazaro leon (papa Mily)</t>
  </si>
  <si>
    <t>Raidel Marrero</t>
  </si>
  <si>
    <t>T. ARTERIAL SISTOLICA</t>
  </si>
  <si>
    <t>T. ARTERIAL DIASTOLICA</t>
  </si>
  <si>
    <t>TAM</t>
  </si>
  <si>
    <t>Hta</t>
  </si>
  <si>
    <t>Nuevo diagnóstico</t>
  </si>
  <si>
    <t>Ya diagnosticada</t>
  </si>
  <si>
    <t>Esteatosis hepática</t>
  </si>
  <si>
    <t>Ausente</t>
  </si>
  <si>
    <t>Diabetes Melitus</t>
  </si>
  <si>
    <t>Ya diagnosticadas</t>
  </si>
  <si>
    <t>Dislipidemia</t>
  </si>
  <si>
    <t>hipercolesterolemia</t>
  </si>
  <si>
    <t>Mixta</t>
  </si>
  <si>
    <t>Hipertrigliceridemia</t>
  </si>
  <si>
    <t>Criterio 1 SM</t>
  </si>
  <si>
    <t>Criterio 2 SM</t>
  </si>
  <si>
    <t>Criterio 3 SM</t>
  </si>
  <si>
    <t>Glicemia (4.2- 6.1 mmol /L)</t>
  </si>
  <si>
    <t>HDL BAJo ( menor que 1,29 en M y 1.03 en H)</t>
  </si>
  <si>
    <t>Trigliceridos mayor que 1,7</t>
  </si>
  <si>
    <t>CRITERIOS DE SM</t>
  </si>
  <si>
    <t>SINDROME METABOLICO</t>
  </si>
  <si>
    <t>Yinet Catalá Rivero</t>
  </si>
  <si>
    <t>Lidia E Dïaz Suárez</t>
  </si>
  <si>
    <t>Claudia Hernández Cabrera</t>
  </si>
  <si>
    <t>María J Rodríguez Romero</t>
  </si>
  <si>
    <t>Esther María Concepción</t>
  </si>
  <si>
    <t>Yanet López Díaz</t>
  </si>
  <si>
    <t>Erix Hernández Cruz</t>
  </si>
  <si>
    <t>Ernesto Díaz Pérez</t>
  </si>
  <si>
    <t>Ernesto M. Cruz Hernández</t>
  </si>
  <si>
    <t>Lucía Suárez Labrador</t>
  </si>
  <si>
    <t>Emiliana Bencomo Labrador</t>
  </si>
  <si>
    <t>Elena Martínez Pérez</t>
  </si>
  <si>
    <t>maría T González Fernández</t>
  </si>
  <si>
    <t>Raidel Pérez García</t>
  </si>
  <si>
    <t>Reinel Hernández García</t>
  </si>
  <si>
    <t>Reinel González Díz</t>
  </si>
  <si>
    <t>Héctor Marrero Pérez</t>
  </si>
  <si>
    <t>Mayelín Bosque Díaz</t>
  </si>
  <si>
    <t>Margarita Suárez García</t>
  </si>
  <si>
    <t>Yanet González Martínez</t>
  </si>
  <si>
    <t>María Cabrera Camejo</t>
  </si>
  <si>
    <t>Yenia López Martíines</t>
  </si>
  <si>
    <t>Sonia Crespo Paredes</t>
  </si>
  <si>
    <t>Nidia Suárez Fernández</t>
  </si>
  <si>
    <t>Rafaela González Castro</t>
  </si>
  <si>
    <t>Maria Elena Suárez Camejo</t>
  </si>
  <si>
    <t>Laura E. Chirolde Rojas</t>
  </si>
  <si>
    <t>Evelyn Bruno García</t>
  </si>
  <si>
    <t>Cintia González Martínez</t>
  </si>
  <si>
    <t>Nelly Mojena Verde</t>
  </si>
  <si>
    <t>Laura M. Bencomo Díaz</t>
  </si>
  <si>
    <t>Nohary Catalá Verdalles</t>
  </si>
  <si>
    <t>María Pérez Martínez</t>
  </si>
  <si>
    <t>María E. Porras Vento</t>
  </si>
  <si>
    <t>Freddyslinda Pérez Suárez</t>
  </si>
  <si>
    <t>Leidy Carmona Porras</t>
  </si>
  <si>
    <t>Yipcika Martín González</t>
  </si>
  <si>
    <t>Digna Becerra Socarrás</t>
  </si>
  <si>
    <t>Martiza Garcia Ferro</t>
  </si>
  <si>
    <t>Yairis Duque Martínez</t>
  </si>
  <si>
    <t>Ana María Carmenate Camejo</t>
  </si>
  <si>
    <t>Miguel A Glez Salvador</t>
  </si>
  <si>
    <t>Lucio Sánchez Cabrera</t>
  </si>
  <si>
    <t>Eriberto Fuentes Cabrera</t>
  </si>
  <si>
    <t>Eribaldo Fuentes Ayala</t>
  </si>
  <si>
    <t>Raico A. Suárez Carreño</t>
  </si>
  <si>
    <t>Hennry Carmona Díaz</t>
  </si>
  <si>
    <t>Tiago González Labrador</t>
  </si>
  <si>
    <t>Juan A. Prieto Sánchez</t>
  </si>
  <si>
    <t>Silvia Suárez Carmona</t>
  </si>
  <si>
    <t>Silvia M. Abreu Cardentey</t>
  </si>
  <si>
    <t>Ramona Sánchez Otero</t>
  </si>
  <si>
    <t>Silvia Y. Díaz Martínez</t>
  </si>
  <si>
    <t>Susana González Pérez</t>
  </si>
  <si>
    <t>María del J. Martínez Becerra</t>
  </si>
  <si>
    <t>Yadira Martínez Caro</t>
  </si>
  <si>
    <t>Yordanka Capote Caro</t>
  </si>
  <si>
    <t>Yanet Marquez Martínez</t>
  </si>
  <si>
    <t>Lisandra Crespo Cabrera</t>
  </si>
  <si>
    <t>Dinora Márquez Guevara</t>
  </si>
  <si>
    <t>Mirka Duque González</t>
  </si>
  <si>
    <t>Didiseka Claro Gómez</t>
  </si>
  <si>
    <t>Adalina Crespo Labrador</t>
  </si>
  <si>
    <t>Mirian Díaz Suárez</t>
  </si>
  <si>
    <t>ya diagnosticada</t>
  </si>
  <si>
    <t>Nuevo Diagnóstico</t>
  </si>
  <si>
    <t>Tipo dislipidemia segín diagnóstico</t>
  </si>
  <si>
    <t xml:space="preserve">No </t>
  </si>
  <si>
    <r>
      <t xml:space="preserve">Creatinina (47.63- 113 </t>
    </r>
    <r>
      <rPr>
        <b/>
        <sz val="12"/>
        <color theme="1"/>
        <rFont val="Calibri"/>
        <family val="2"/>
      </rPr>
      <t>μ</t>
    </r>
    <r>
      <rPr>
        <b/>
        <sz val="12"/>
        <color theme="1"/>
        <rFont val="Arial"/>
        <family val="2"/>
      </rPr>
      <t>mmol /L)</t>
    </r>
  </si>
  <si>
    <t>APP  Esteatosis hep</t>
  </si>
  <si>
    <t>APP Displipidemia s</t>
  </si>
  <si>
    <t>Hipertensión arterial</t>
  </si>
  <si>
    <t>Presente</t>
  </si>
  <si>
    <t>Esteatosis hepática 1</t>
  </si>
  <si>
    <t>Alteraciones del metabolismo de la glucosa</t>
  </si>
  <si>
    <t>Dislipidemias</t>
  </si>
  <si>
    <t>Cuenta de SINDROME METABOLICO</t>
  </si>
  <si>
    <t>ICT</t>
  </si>
  <si>
    <t>Talla Cm</t>
  </si>
  <si>
    <t>Riesgo cardiometabólico</t>
  </si>
  <si>
    <t>Alto</t>
  </si>
  <si>
    <t>Muy alto</t>
  </si>
  <si>
    <t>Extremadamente alto</t>
  </si>
  <si>
    <t>Aumentado</t>
  </si>
  <si>
    <t>Sin riesgo</t>
  </si>
  <si>
    <t>VN X IMC</t>
  </si>
  <si>
    <t>Cuenta de Riesgo cardiometabólico</t>
  </si>
  <si>
    <t>Grupo 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</si>
</sst>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_ ;\-#,##0\ "/>
    <numFmt numFmtId="166" formatCode="#,##0.0_ ;\-#,##0.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pivotButton="1"/>
    <xf numFmtId="0" fontId="0" fillId="0" borderId="0" xfId="0" applyNumberFormat="1"/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1" xfId="0" applyNumberFormat="1" applyFont="1" applyFill="1" applyBorder="1"/>
    <xf numFmtId="0" fontId="1" fillId="2" borderId="1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2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/>
    <xf numFmtId="2" fontId="0" fillId="2" borderId="3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6" fontId="2" fillId="2" borderId="1" xfId="1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wrapText="1"/>
    </xf>
    <xf numFmtId="165" fontId="2" fillId="2" borderId="2" xfId="1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165" fontId="2" fillId="2" borderId="3" xfId="1" applyNumberFormat="1" applyFont="1" applyFill="1" applyBorder="1" applyAlignment="1">
      <alignment horizontal="center"/>
    </xf>
    <xf numFmtId="1" fontId="0" fillId="2" borderId="3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8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283E1A"/>
      <color rgb="FF8BDDE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SE%20DE%20DATOS%20DE%20LA%20TESIS%20IVET%20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6">
          <cell r="Q16">
            <v>5.66</v>
          </cell>
          <cell r="R16">
            <v>2.64</v>
          </cell>
          <cell r="S16">
            <v>0.81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 de Windows" refreshedDate="43528.354290277777" createdVersion="6" refreshedVersion="6" minRefreshableVersion="3" recordCount="721">
  <cacheSource type="worksheet">
    <worksheetSource ref="A1:AL1048576" sheet="datos"/>
  </cacheSource>
  <cacheFields count="55">
    <cacheField name="No" numFmtId="0">
      <sharedItems containsString="0" containsBlank="1" containsNumber="1" containsInteger="1" minValue="1" maxValue="304"/>
    </cacheField>
    <cacheField name="Nombre y Apellidos" numFmtId="0">
      <sharedItems containsBlank="1"/>
    </cacheField>
    <cacheField name="FECHA NAC ( D/M/A)" numFmtId="0">
      <sharedItems containsNonDate="0" containsDate="1" containsString="0" containsBlank="1" minDate="1944-07-20T00:00:00" maxDate="1993-09-29T00:00:00"/>
    </cacheField>
    <cacheField name="Edad" numFmtId="0">
      <sharedItems containsBlank="1" containsMixedTypes="1" containsNumber="1" minValue="25.446575342465753" maxValue="74.671232876712324"/>
    </cacheField>
    <cacheField name="EDAD POR ESCALAS" numFmtId="0">
      <sharedItems containsBlank="1" count="6">
        <s v="Entre 35 y 49 años"/>
        <s v="Entre 20 y 34 años"/>
        <s v="Entre 40 y 64 años"/>
        <s v="Mayor de 65 años"/>
        <s v="-"/>
        <m/>
      </sharedItems>
    </cacheField>
    <cacheField name="Sexo" numFmtId="0">
      <sharedItems containsBlank="1" count="3">
        <s v="F"/>
        <s v="M"/>
        <m/>
      </sharedItems>
    </cacheField>
    <cacheField name="APP HTA" numFmtId="0">
      <sharedItems containsBlank="1"/>
    </cacheField>
    <cacheField name="APP DM" numFmtId="0">
      <sharedItems containsBlank="1"/>
    </cacheField>
    <cacheField name="APP Hiperlipmia" numFmtId="0">
      <sharedItems containsBlank="1"/>
    </cacheField>
    <cacheField name="Cancer" numFmtId="0">
      <sharedItems containsBlank="1"/>
    </cacheField>
    <cacheField name="Trast. sueño" numFmtId="0">
      <sharedItems containsBlank="1"/>
    </cacheField>
    <cacheField name="Osteoartrosis" numFmtId="0">
      <sharedItems containsBlank="1"/>
    </cacheField>
    <cacheField name="C. Isqu." numFmtId="0">
      <sharedItems containsBlank="1"/>
    </cacheField>
    <cacheField name="APF HTA" numFmtId="0">
      <sharedItems containsBlank="1"/>
    </cacheField>
    <cacheField name="APF DM" numFmtId="0">
      <sharedItems containsBlank="1"/>
    </cacheField>
    <cacheField name="APF Dislipidemia" numFmtId="0">
      <sharedItems containsBlank="1"/>
    </cacheField>
    <cacheField name="Cancer2" numFmtId="0">
      <sharedItems containsBlank="1"/>
    </cacheField>
    <cacheField name="Osteoartrosis2" numFmtId="0">
      <sharedItems containsBlank="1"/>
    </cacheField>
    <cacheField name="C. Isqu.2" numFmtId="0">
      <sharedItems containsBlank="1"/>
    </cacheField>
    <cacheField name="APF OBESIDAD" numFmtId="0">
      <sharedItems containsBlank="1"/>
    </cacheField>
    <cacheField name="APP" numFmtId="0">
      <sharedItems containsNonDate="0" containsString="0" containsBlank="1"/>
    </cacheField>
    <cacheField name="A Obst Desnut" numFmtId="0">
      <sharedItems containsBlank="1"/>
    </cacheField>
    <cacheField name="HTAIE" numFmtId="0">
      <sharedItems containsBlank="1"/>
    </cacheField>
    <cacheField name=" DM" numFmtId="0">
      <sharedItems containsBlank="1"/>
    </cacheField>
    <cacheField name="TG al parto" numFmtId="0">
      <sharedItems containsBlank="1"/>
    </cacheField>
    <cacheField name="Peso al nacer" numFmtId="0">
      <sharedItems containsBlank="1" count="4">
        <s v="NORMOPESO"/>
        <m/>
        <s v="SOBREPESO"/>
        <s v="BAJOPESO"/>
      </sharedItems>
    </cacheField>
    <cacheField name="PESO (Kg)" numFmtId="0">
      <sharedItems containsString="0" containsBlank="1" containsNumber="1" minValue="45.8" maxValue="102.4"/>
    </cacheField>
    <cacheField name="TALLA (m)" numFmtId="0">
      <sharedItems containsString="0" containsBlank="1" containsNumber="1" minValue="1.45" maxValue="1.85"/>
    </cacheField>
    <cacheField name="IMC" numFmtId="0">
      <sharedItems containsBlank="1" containsMixedTypes="1" containsNumber="1" minValue="18.324910304386403" maxValue="44.444444444444443"/>
    </cacheField>
    <cacheField name="VN" numFmtId="0">
      <sharedItems containsBlank="1" count="9">
        <s v="NORMOPESO"/>
        <s v="SOBREPESO GRADO 2"/>
        <s v="OBESO Grado 2"/>
        <s v="SOBREPESO GRADO 1"/>
        <s v="Obesidad grado 1"/>
        <s v="OBESO Grado 3"/>
        <s v="BAJOPESO"/>
        <s v="-"/>
        <m/>
      </sharedItems>
    </cacheField>
    <cacheField name="% GRASA ESTIMADA X IMC (Deurenberg)" numFmtId="0">
      <sharedItems containsBlank="1" containsMixedTypes="1" containsNumber="1" minValue="15.233486846471063" maxValue="61.589662100456614"/>
    </cacheField>
    <cacheField name="VN según % grasa" numFmtId="0">
      <sharedItems containsBlank="1"/>
    </cacheField>
    <cacheField name="C. Cintura de Pie" numFmtId="0">
      <sharedItems containsString="0" containsBlank="1" containsNumber="1" minValue="60" maxValue="117"/>
    </cacheField>
    <cacheField name="% GRASA ESTIMADA X CC (Lean,Han y Deurenberg)" numFmtId="0">
      <sharedItems containsBlank="1" containsMixedTypes="1" containsNumber="1" minValue="15.10678904109589" maxValue="54.464939726027396"/>
    </cacheField>
    <cacheField name="VN SEGÚN CC" numFmtId="0">
      <sharedItems containsBlank="1" count="5">
        <s v="normal"/>
        <s v="alerta"/>
        <s v="-"/>
        <s v="Obesidad Abdominal"/>
        <m/>
      </sharedItems>
    </cacheField>
    <cacheField name="C. Cintura decubito" numFmtId="0">
      <sharedItems containsNonDate="0" containsString="0" containsBlank="1"/>
    </cacheField>
    <cacheField name="Diámetro sagital" numFmtId="0">
      <sharedItems containsBlank="1" containsMixedTypes="1" containsNumber="1" minValue="-73.5" maxValue="-73.5"/>
    </cacheField>
    <cacheField name="Diámetro sagital2" numFmtId="0">
      <sharedItems containsBlank="1"/>
    </cacheField>
    <cacheField name="C. Cadera" numFmtId="0">
      <sharedItems containsString="0" containsBlank="1" containsNumber="1" minValue="86" maxValue="132"/>
    </cacheField>
    <cacheField name="Índice CC" numFmtId="0">
      <sharedItems containsBlank="1" containsMixedTypes="1" containsNumber="1" minValue="0.68965517241379315" maxValue="1.0446428571428572"/>
    </cacheField>
    <cacheField name="VN SEGÚN ICC" numFmtId="0">
      <sharedItems containsBlank="1" count="4">
        <s v="normal"/>
        <s v="-"/>
        <s v="Obesidad Abdominal"/>
        <m/>
      </sharedItems>
    </cacheField>
    <cacheField name="Pliegue tricipital" numFmtId="0">
      <sharedItems containsString="0" containsBlank="1" containsNumber="1" minValue="5" maxValue="43"/>
    </cacheField>
    <cacheField name="Circunf brazo" numFmtId="0">
      <sharedItems containsString="0" containsBlank="1" containsNumber="1" minValue="22" maxValue="42"/>
    </cacheField>
    <cacheField name="T. ARTERIAL 1" numFmtId="0">
      <sharedItems containsBlank="1"/>
    </cacheField>
    <cacheField name="T. ARTERIAL 2" numFmtId="0">
      <sharedItems containsBlank="1"/>
    </cacheField>
    <cacheField name="T. ARTERIAL 3" numFmtId="0">
      <sharedItems containsNonDate="0" containsString="0" containsBlank="1"/>
    </cacheField>
    <cacheField name="colesterol" numFmtId="0">
      <sharedItems containsString="0" containsBlank="1" containsNumber="1" minValue="5.6" maxValue="5.6"/>
    </cacheField>
    <cacheField name="trigic" numFmtId="0">
      <sharedItems containsString="0" containsBlank="1" containsNumber="1" minValue="1.49" maxValue="1.49"/>
    </cacheField>
    <cacheField name="glicemia" numFmtId="0">
      <sharedItems containsString="0" containsBlank="1" containsNumber="1" containsInteger="1" minValue="6" maxValue="6"/>
    </cacheField>
    <cacheField name="HDL" numFmtId="0">
      <sharedItems containsNonDate="0" containsString="0" containsBlank="1"/>
    </cacheField>
    <cacheField name="LDL" numFmtId="0">
      <sharedItems containsNonDate="0" containsString="0" containsBlank="1"/>
    </cacheField>
    <cacheField name="PROTEINA C" numFmtId="0">
      <sharedItems containsNonDate="0" containsString="0" containsBlank="1"/>
    </cacheField>
    <cacheField name="ACIDO URICO" numFmtId="0">
      <sharedItems containsString="0" containsBlank="1" containsNumber="1" containsInteger="1" minValue="350" maxValue="350"/>
    </cacheField>
    <cacheField name="MICROALB" numFmtId="0">
      <sharedItems containsNonDate="0" containsString="0" containsBlank="1"/>
    </cacheField>
    <cacheField name="USG ESTEATOSIS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USER-X" refreshedDate="43896.25708703704" createdVersion="6" refreshedVersion="3" minRefreshableVersion="3" recordCount="719">
  <cacheSource type="worksheet">
    <worksheetSource ref="A1:BH1048576" sheet="datos"/>
  </cacheSource>
  <cacheFields count="60">
    <cacheField name="No" numFmtId="0">
      <sharedItems containsString="0" containsBlank="1" containsNumber="1" containsInteger="1" minValue="1" maxValue="302"/>
    </cacheField>
    <cacheField name="Nombre y Apellidos" numFmtId="0">
      <sharedItems containsBlank="1"/>
    </cacheField>
    <cacheField name="FECHA NAC ( D/M/A)" numFmtId="0">
      <sharedItems containsNonDate="0" containsDate="1" containsString="0" containsBlank="1" minDate="1944-07-20T00:00:00" maxDate="1993-11-09T00:00:00"/>
    </cacheField>
    <cacheField name="Edad" numFmtId="0">
      <sharedItems containsBlank="1" containsMixedTypes="1" containsNumber="1" minValue="23" maxValue="75.679452054794524"/>
    </cacheField>
    <cacheField name="EDAD POR ESCALAS" numFmtId="0">
      <sharedItems containsBlank="1"/>
    </cacheField>
    <cacheField name="Sexo" numFmtId="0">
      <sharedItems containsBlank="1" count="3">
        <s v="F"/>
        <s v="M"/>
        <m/>
      </sharedItems>
    </cacheField>
    <cacheField name="APP DM" numFmtId="0">
      <sharedItems containsBlank="1"/>
    </cacheField>
    <cacheField name="APP Displipidemia s" numFmtId="0">
      <sharedItems containsBlank="1"/>
    </cacheField>
    <cacheField name="APP  Esteatosis hep" numFmtId="0">
      <sharedItems containsBlank="1"/>
    </cacheField>
    <cacheField name="Cancer" numFmtId="0">
      <sharedItems containsBlank="1"/>
    </cacheField>
    <cacheField name="Trast. sueño" numFmtId="0">
      <sharedItems containsBlank="1"/>
    </cacheField>
    <cacheField name="Osteoartrosis" numFmtId="0">
      <sharedItems containsBlank="1"/>
    </cacheField>
    <cacheField name="C. Isqu." numFmtId="0">
      <sharedItems containsBlank="1"/>
    </cacheField>
    <cacheField name="PESO (Kg)" numFmtId="0">
      <sharedItems containsString="0" containsBlank="1" containsNumber="1" minValue="42.8" maxValue="112"/>
    </cacheField>
    <cacheField name="TALLA (m)" numFmtId="0">
      <sharedItems containsString="0" containsBlank="1" containsNumber="1" minValue="1.1399999999999999" maxValue="1.85"/>
    </cacheField>
    <cacheField name="Talla Cm" numFmtId="0">
      <sharedItems containsString="0" containsBlank="1" containsNumber="1" containsInteger="1" minValue="15" maxValue="185"/>
    </cacheField>
    <cacheField name="IMC" numFmtId="0">
      <sharedItems containsBlank="1" containsMixedTypes="1" containsNumber="1" minValue="18.324910304386403" maxValue="76.94675284702987"/>
    </cacheField>
    <cacheField name="VN" numFmtId="0">
      <sharedItems containsBlank="1"/>
    </cacheField>
    <cacheField name="C. Cintura de Pie" numFmtId="0">
      <sharedItems containsString="0" containsBlank="1" containsNumber="1" minValue="60" maxValue="121"/>
    </cacheField>
    <cacheField name="ICT" numFmtId="0">
      <sharedItems containsString="0" containsBlank="1" containsNumber="1" minValue="0.38461538461538464" maxValue="7.4"/>
    </cacheField>
    <cacheField name="Valoración por ICT" numFmtId="0">
      <sharedItems containsBlank="1"/>
    </cacheField>
    <cacheField name="% GRASA ESTIMADA X CC (Lean,Han y Deurenberg)" numFmtId="0">
      <sharedItems containsBlank="1" containsMixedTypes="1" containsNumber="1" minValue="15.161854794520547" maxValue="58.384923287671235"/>
    </cacheField>
    <cacheField name="VN SEGÚN CC" numFmtId="0">
      <sharedItems containsBlank="1" count="5">
        <s v="normal"/>
        <s v="alerta"/>
        <s v="Obesidad Abdominal"/>
        <s v="-"/>
        <m/>
      </sharedItems>
    </cacheField>
    <cacheField name="Riesgo cardiometabólico" numFmtId="0">
      <sharedItems containsBlank="1" count="6">
        <s v="Sin riesgo"/>
        <m/>
        <s v="Aumentado"/>
        <s v="Muy alto"/>
        <s v="Alto"/>
        <s v="Extremadamente alto"/>
      </sharedItems>
    </cacheField>
    <cacheField name="Criterio 1 SM" numFmtId="1">
      <sharedItems containsString="0" containsBlank="1" containsNumber="1" containsInteger="1" minValue="0" maxValue="1" count="3">
        <n v="0"/>
        <n v="1"/>
        <m/>
      </sharedItems>
    </cacheField>
    <cacheField name="C. Cadera" numFmtId="0">
      <sharedItems containsString="0" containsBlank="1" containsNumber="1" minValue="79" maxValue="132"/>
    </cacheField>
    <cacheField name="Índice CC" numFmtId="0">
      <sharedItems containsBlank="1" containsMixedTypes="1" containsNumber="1" minValue="0.6333333333333333" maxValue="1.0446428571428572"/>
    </cacheField>
    <cacheField name="VN SEGÚN ICC" numFmtId="0">
      <sharedItems containsBlank="1"/>
    </cacheField>
    <cacheField name="T. ARTERIAL SISTOLICA" numFmtId="0">
      <sharedItems containsString="0" containsBlank="1" containsNumber="1" containsInteger="1" minValue="90" maxValue="170"/>
    </cacheField>
    <cacheField name="T. ARTERIAL DIASTOLICA" numFmtId="0">
      <sharedItems containsString="0" containsBlank="1" containsNumber="1" containsInteger="1" minValue="60" maxValue="100"/>
    </cacheField>
    <cacheField name="TAM" numFmtId="0">
      <sharedItems containsString="0" containsBlank="1" containsNumber="1" minValue="70" maxValue="123.33333333333333"/>
    </cacheField>
    <cacheField name="Hta" numFmtId="0">
      <sharedItems containsBlank="1"/>
    </cacheField>
    <cacheField name="Hipertensión arterial" numFmtId="0">
      <sharedItems containsBlank="1"/>
    </cacheField>
    <cacheField name="Criterio 2 SM" numFmtId="2">
      <sharedItems containsString="0" containsBlank="1" containsNumber="1" containsInteger="1" minValue="0" maxValue="1"/>
    </cacheField>
    <cacheField name="Esteatosis hepática 1" numFmtId="0">
      <sharedItems containsBlank="1"/>
    </cacheField>
    <cacheField name="Esteatosis hepática" numFmtId="0">
      <sharedItems containsBlank="1"/>
    </cacheField>
    <cacheField name="APP HTA" numFmtId="0">
      <sharedItems containsBlank="1"/>
    </cacheField>
    <cacheField name="USG ESTEATOSIS" numFmtId="0">
      <sharedItems containsBlank="1"/>
    </cacheField>
    <cacheField name="Glicemia (4.2- 6.1 mmol /L)" numFmtId="0">
      <sharedItems containsString="0" containsBlank="1" containsNumber="1" minValue="3.14" maxValue="9.42"/>
    </cacheField>
    <cacheField name="Diabetes Melitus" numFmtId="0">
      <sharedItems containsBlank="1"/>
    </cacheField>
    <cacheField name="Criterio 3 SM" numFmtId="0">
      <sharedItems containsString="0" containsBlank="1" containsNumber="1" containsInteger="1" minValue="0" maxValue="1"/>
    </cacheField>
    <cacheField name="Alteraciones del metabolismo de la glucosa" numFmtId="0">
      <sharedItems containsBlank="1"/>
    </cacheField>
    <cacheField name="APP DM2" numFmtId="0">
      <sharedItems containsBlank="1"/>
    </cacheField>
    <cacheField name="Creatinina (47.63- 113 μmmol /L)" numFmtId="0">
      <sharedItems containsString="0" containsBlank="1" containsNumber="1" minValue="1.5" maxValue="164"/>
    </cacheField>
    <cacheField name="Acido urico (208- 428 mmol /L)" numFmtId="0">
      <sharedItems containsString="0" containsBlank="1" containsNumber="1" minValue="2.2999999999999998" maxValue="559"/>
    </cacheField>
    <cacheField name="Fosfatasa Alcalina (100- 290 U /L)" numFmtId="0">
      <sharedItems containsString="0" containsBlank="1" containsNumber="1" minValue="1.4" maxValue="333"/>
    </cacheField>
    <cacheField name="Colesterol (2.9- 5.2 mmol /L)" numFmtId="0">
      <sharedItems containsString="0" containsBlank="1" containsNumber="1" minValue="3.2" maxValue="8.34"/>
    </cacheField>
    <cacheField name="Trigliceridos (H 0.68- 1.68mmol /L; M 0.46- 1.6 mmol/L)" numFmtId="0">
      <sharedItems containsString="0" containsBlank="1" containsNumber="1" minValue="0.61" maxValue="3.39"/>
    </cacheField>
    <cacheField name="HDL (H 0.9- 1.4 mmol /L; M 1.16- 1.68 mmol/L)" numFmtId="0">
      <sharedItems containsString="0" containsBlank="1" containsNumber="1" minValue="0.42" maxValue="1.8"/>
    </cacheField>
    <cacheField name="LDL (3.9- 4.9 mmol /L)" numFmtId="0">
      <sharedItems containsString="0" containsBlank="1" containsNumber="1" minValue="1.75" maxValue="6"/>
    </cacheField>
    <cacheField name="VLDL ( menos de 0.8)" numFmtId="0">
      <sharedItems containsString="0" containsBlank="1" containsNumber="1" minValue="0.14000000000000001" maxValue="1.54"/>
    </cacheField>
    <cacheField name="LDL/HDL (MENOR DE 3.35)" numFmtId="2">
      <sharedItems containsString="0" containsBlank="1" containsNumber="1" minValue="1.346153846153846" maxValue="9.8571428571428559"/>
    </cacheField>
    <cacheField name="COLESTEROL/HDL (MENOR DE 4.55)" numFmtId="0">
      <sharedItems containsString="0" containsBlank="1" containsNumber="1" minValue="2.15" maxValue="12.8"/>
    </cacheField>
    <cacheField name="Dislipidemia" numFmtId="0">
      <sharedItems containsBlank="1"/>
    </cacheField>
    <cacheField name="Tipo dislipidemia segín diagnóstico" numFmtId="0">
      <sharedItems containsBlank="1"/>
    </cacheField>
    <cacheField name="Dislipidemias" numFmtId="0">
      <sharedItems containsBlank="1"/>
    </cacheField>
    <cacheField name="Trigliceridos mayor que 1,7" numFmtId="0">
      <sharedItems containsString="0" containsBlank="1" containsNumber="1" containsInteger="1" minValue="0" maxValue="1"/>
    </cacheField>
    <cacheField name="HDL BAJo ( menor que 1,29 en M y 1.03 en H)" numFmtId="0">
      <sharedItems containsString="0" containsBlank="1" containsNumber="1" containsInteger="1" minValue="0" maxValue="1"/>
    </cacheField>
    <cacheField name="CRITERIOS DE SM" numFmtId="0">
      <sharedItems containsString="0" containsBlank="1" containsNumber="1" containsInteger="1" minValue="0" maxValue="5"/>
    </cacheField>
    <cacheField name="SINDROME METABOLICO" numFmtId="0">
      <sharedItems containsBlank="1" count="3">
        <s v="Ausente"/>
        <s v="Present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1">
  <r>
    <n v="1"/>
    <s v="Yunit"/>
    <d v="1973-06-05T00:00:00"/>
    <n v="45.775342465753425"/>
    <x v="0"/>
    <x v="0"/>
    <s v="NO"/>
    <s v="NO"/>
    <s v="NO"/>
    <s v="NO"/>
    <s v="NO"/>
    <s v="NO"/>
    <s v="NO"/>
    <s v="SI"/>
    <s v="SI"/>
    <s v="SI"/>
    <s v="NO"/>
    <s v="SI"/>
    <s v="NO"/>
    <s v="SI"/>
    <m/>
    <s v="NO"/>
    <s v="SI"/>
    <s v="NO"/>
    <s v="A termino"/>
    <x v="0"/>
    <n v="61.5"/>
    <n v="1.62"/>
    <n v="23.433927754915405"/>
    <x v="0"/>
    <n v="33.249042073021776"/>
    <s v="aumentada"/>
    <n v="73.5"/>
    <n v="32.982850684931513"/>
    <x v="0"/>
    <m/>
    <n v="-73.5"/>
    <s v="NORMAL"/>
    <n v="101.2"/>
    <n v="0.72628458498023718"/>
    <x v="0"/>
    <n v="23"/>
    <n v="26"/>
    <s v="100/70"/>
    <m/>
    <m/>
    <m/>
    <m/>
    <m/>
    <m/>
    <m/>
    <m/>
    <m/>
    <m/>
    <m/>
  </r>
  <r>
    <n v="2"/>
    <s v="Raul"/>
    <d v="1975-10-01T00:00:00"/>
    <n v="43.452054794520549"/>
    <x v="0"/>
    <x v="1"/>
    <s v="SI"/>
    <s v="NO"/>
    <s v="NO"/>
    <s v="NO"/>
    <s v="NO"/>
    <s v="NO"/>
    <s v="NO"/>
    <s v="SI"/>
    <s v="SI"/>
    <s v="SI"/>
    <s v="NO"/>
    <s v="NO"/>
    <s v="SI"/>
    <s v="SI"/>
    <m/>
    <s v="NO"/>
    <s v="SI"/>
    <s v="NO"/>
    <s v="A termino"/>
    <x v="0"/>
    <n v="89.1"/>
    <n v="1.76"/>
    <n v="28.764204545454543"/>
    <x v="1"/>
    <n v="28.311018057285178"/>
    <s v="aumentada"/>
    <n v="101.5"/>
    <n v="30.139157534246568"/>
    <x v="1"/>
    <m/>
    <m/>
    <s v="-"/>
    <n v="107"/>
    <n v="0.94859813084112155"/>
    <x v="0"/>
    <m/>
    <m/>
    <s v="120/80"/>
    <m/>
    <m/>
    <m/>
    <m/>
    <m/>
    <m/>
    <m/>
    <m/>
    <m/>
    <m/>
    <m/>
  </r>
  <r>
    <n v="3"/>
    <s v="Ariannis"/>
    <d v="1987-11-08T00:00:00"/>
    <n v="31.339726027397262"/>
    <x v="1"/>
    <x v="0"/>
    <m/>
    <m/>
    <m/>
    <m/>
    <m/>
    <m/>
    <m/>
    <m/>
    <m/>
    <m/>
    <m/>
    <m/>
    <m/>
    <m/>
    <m/>
    <m/>
    <m/>
    <m/>
    <m/>
    <x v="1"/>
    <n v="91"/>
    <n v="1.6"/>
    <n v="35.546874999999993"/>
    <x v="2"/>
    <n v="44.464386986301363"/>
    <s v="aumentada"/>
    <m/>
    <s v="-"/>
    <x v="2"/>
    <m/>
    <m/>
    <s v="-"/>
    <m/>
    <s v="-"/>
    <x v="1"/>
    <m/>
    <m/>
    <m/>
    <m/>
    <m/>
    <m/>
    <m/>
    <m/>
    <m/>
    <m/>
    <m/>
    <m/>
    <m/>
    <m/>
  </r>
  <r>
    <n v="4"/>
    <s v="Alexander"/>
    <d v="1974-01-20T00:00:00"/>
    <n v="45.147945205479452"/>
    <x v="0"/>
    <x v="1"/>
    <s v="NO"/>
    <s v="NO"/>
    <s v="NO"/>
    <s v="NO"/>
    <s v="NO"/>
    <s v="NO"/>
    <s v="NO"/>
    <s v="SI"/>
    <s v="SI"/>
    <s v="NO"/>
    <s v="NO"/>
    <s v="SI"/>
    <s v="NO"/>
    <s v="SI"/>
    <m/>
    <s v="NO"/>
    <s v="NO"/>
    <s v="NO"/>
    <s v="A termino"/>
    <x v="0"/>
    <n v="83"/>
    <n v="1.74"/>
    <n v="27.414453692693883"/>
    <x v="1"/>
    <n v="27.081371828492937"/>
    <s v="aumentada"/>
    <n v="98"/>
    <n v="28.325942465753418"/>
    <x v="1"/>
    <m/>
    <m/>
    <s v="-"/>
    <n v="106.5"/>
    <n v="0.92018779342723001"/>
    <x v="0"/>
    <n v="16"/>
    <n v="35"/>
    <s v="120/80"/>
    <m/>
    <m/>
    <m/>
    <m/>
    <m/>
    <m/>
    <m/>
    <m/>
    <m/>
    <m/>
    <m/>
  </r>
  <r>
    <n v="5"/>
    <s v="Marla"/>
    <d v="1993-09-28T00:00:00"/>
    <n v="25.446575342465753"/>
    <x v="1"/>
    <x v="0"/>
    <s v="NO"/>
    <s v="NO"/>
    <s v="NO"/>
    <s v="NO"/>
    <s v="NO"/>
    <s v="NO"/>
    <s v="NO"/>
    <s v="SI"/>
    <s v="SI"/>
    <s v="NO"/>
    <s v="NO"/>
    <s v="NO"/>
    <s v="NO"/>
    <s v="NO"/>
    <m/>
    <s v="NO"/>
    <s v="NO"/>
    <s v="NO"/>
    <s v="A termino"/>
    <x v="0"/>
    <n v="45.8"/>
    <n v="1.56"/>
    <n v="18.819855358316893"/>
    <x v="0"/>
    <n v="23.03653875874739"/>
    <s v="NORMAL"/>
    <n v="60"/>
    <n v="22.563693150684934"/>
    <x v="0"/>
    <m/>
    <m/>
    <s v="-"/>
    <n v="87"/>
    <n v="0.68965517241379315"/>
    <x v="0"/>
    <n v="11"/>
    <n v="22"/>
    <m/>
    <m/>
    <m/>
    <m/>
    <m/>
    <m/>
    <m/>
    <m/>
    <m/>
    <m/>
    <m/>
    <m/>
  </r>
  <r>
    <n v="6"/>
    <s v="Yusleiby"/>
    <d v="1983-12-22T00:00:00"/>
    <n v="35.221917808219175"/>
    <x v="0"/>
    <x v="0"/>
    <s v="NO"/>
    <s v="NO"/>
    <s v="NO"/>
    <s v="NO"/>
    <s v="NO"/>
    <s v="NO"/>
    <s v="NO"/>
    <s v="SI"/>
    <s v="SI"/>
    <s v="NO"/>
    <s v="NO"/>
    <s v="NO"/>
    <s v="NO"/>
    <s v="NO"/>
    <m/>
    <s v="NO"/>
    <s v="NO"/>
    <s v="NO"/>
    <s v="A termino"/>
    <x v="0"/>
    <n v="63"/>
    <n v="1.56"/>
    <n v="25.88757396449704"/>
    <x v="3"/>
    <n v="33.766129853286856"/>
    <s v="aumentada"/>
    <n v="82.5"/>
    <n v="34.60154383561644"/>
    <x v="1"/>
    <m/>
    <m/>
    <s v="-"/>
    <n v="103"/>
    <n v="0.80097087378640774"/>
    <x v="2"/>
    <n v="36"/>
    <n v="30"/>
    <s v="110/60"/>
    <m/>
    <m/>
    <m/>
    <m/>
    <m/>
    <m/>
    <m/>
    <m/>
    <m/>
    <m/>
    <m/>
  </r>
  <r>
    <n v="7"/>
    <s v="Santa Gonzalez corrales"/>
    <d v="1962-11-01T00:00:00"/>
    <n v="56.375342465753427"/>
    <x v="2"/>
    <x v="0"/>
    <s v="SI"/>
    <s v="SI"/>
    <s v="SI"/>
    <s v="NO"/>
    <s v="NO"/>
    <s v="NO"/>
    <s v="NO"/>
    <s v="SI"/>
    <s v="SI"/>
    <s v="SI"/>
    <s v="SI"/>
    <s v="SI"/>
    <s v="NO"/>
    <s v="SI"/>
    <m/>
    <s v="NO"/>
    <s v="NO"/>
    <s v="SI"/>
    <s v="A termino"/>
    <x v="0"/>
    <n v="68.7"/>
    <n v="1.58"/>
    <n v="27.519628264701165"/>
    <x v="1"/>
    <n v="40.589882684764682"/>
    <s v="aumentada"/>
    <n v="86"/>
    <n v="40.812950684931508"/>
    <x v="1"/>
    <m/>
    <m/>
    <s v="-"/>
    <n v="105"/>
    <n v="0.81904761904761902"/>
    <x v="2"/>
    <n v="37"/>
    <n v="32"/>
    <s v="150/95"/>
    <m/>
    <m/>
    <n v="5.6"/>
    <n v="1.49"/>
    <n v="6"/>
    <m/>
    <m/>
    <m/>
    <n v="350"/>
    <m/>
    <s v="GRADO 2"/>
  </r>
  <r>
    <n v="8"/>
    <s v="María Félix"/>
    <d v="1987-09-27T00:00:00"/>
    <n v="31.454794520547946"/>
    <x v="1"/>
    <x v="0"/>
    <s v="NO"/>
    <s v="NO"/>
    <m/>
    <s v="NO"/>
    <s v="NO"/>
    <s v="NO"/>
    <s v="NO"/>
    <s v="SI"/>
    <s v="NO"/>
    <s v="SI"/>
    <s v="NO"/>
    <s v="SI"/>
    <s v="NO"/>
    <s v="SI"/>
    <m/>
    <s v="NO"/>
    <s v="NO"/>
    <s v="NO"/>
    <s v="A termino"/>
    <x v="0"/>
    <n v="61.7"/>
    <n v="1.53"/>
    <n v="26.357383912170533"/>
    <x v="3"/>
    <n v="33.46346343433067"/>
    <s v="aumentada"/>
    <n v="78"/>
    <n v="31.793509589041093"/>
    <x v="0"/>
    <m/>
    <m/>
    <s v="-"/>
    <n v="100"/>
    <n v="0.78"/>
    <x v="0"/>
    <n v="27.5"/>
    <n v="27"/>
    <s v="115/80"/>
    <m/>
    <m/>
    <m/>
    <m/>
    <m/>
    <m/>
    <m/>
    <m/>
    <m/>
    <m/>
    <m/>
  </r>
  <r>
    <n v="9"/>
    <s v="Yinet"/>
    <d v="1982-11-18T00:00:00"/>
    <n v="36.315068493150683"/>
    <x v="0"/>
    <x v="0"/>
    <s v="NO"/>
    <s v="NO"/>
    <s v="NO"/>
    <s v="SI"/>
    <s v="NO"/>
    <s v="NO"/>
    <s v="NO"/>
    <s v="SI"/>
    <s v="NO"/>
    <s v="NO"/>
    <s v="NO"/>
    <s v="SI"/>
    <s v="NO"/>
    <s v="SI"/>
    <m/>
    <s v="NO"/>
    <s v="NO"/>
    <s v="NO"/>
    <s v="A termino"/>
    <x v="0"/>
    <n v="60.6"/>
    <n v="1.64"/>
    <n v="22.53123140987508"/>
    <x v="0"/>
    <n v="29.989943445274754"/>
    <s v="NORMAL"/>
    <n v="82"/>
    <n v="34.6236301369863"/>
    <x v="1"/>
    <m/>
    <m/>
    <s v="-"/>
    <n v="94.5"/>
    <n v="0.86772486772486768"/>
    <x v="2"/>
    <n v="25"/>
    <n v="27"/>
    <s v="90/60"/>
    <m/>
    <m/>
    <m/>
    <m/>
    <m/>
    <m/>
    <m/>
    <m/>
    <m/>
    <m/>
    <m/>
  </r>
  <r>
    <n v="10"/>
    <s v="Evelin García Espinosa"/>
    <d v="1967-12-05T00:00:00"/>
    <n v="51.279452054794518"/>
    <x v="2"/>
    <x v="0"/>
    <s v="SI"/>
    <s v="SI"/>
    <s v="NO"/>
    <s v="NO"/>
    <s v="SI"/>
    <s v="NO"/>
    <s v="NO"/>
    <s v="SI"/>
    <s v="SI"/>
    <s v="SI"/>
    <s v="NO"/>
    <s v="SI"/>
    <s v="SI"/>
    <s v="SI"/>
    <m/>
    <s v="NO"/>
    <s v="NO"/>
    <s v="NO"/>
    <s v="A termino"/>
    <x v="2"/>
    <n v="75.900000000000006"/>
    <n v="1.61"/>
    <n v="29.281277728482696"/>
    <x v="1"/>
    <n v="41.531807246781973"/>
    <s v="aumentada"/>
    <n v="92.5"/>
    <n v="42.540258904109592"/>
    <x v="3"/>
    <m/>
    <m/>
    <s v="-"/>
    <n v="110.5"/>
    <n v="0.83710407239819007"/>
    <x v="2"/>
    <n v="32.5"/>
    <n v="34"/>
    <s v="130/90"/>
    <m/>
    <m/>
    <m/>
    <m/>
    <m/>
    <m/>
    <m/>
    <m/>
    <m/>
    <m/>
    <m/>
  </r>
  <r>
    <n v="11"/>
    <s v="Elizabet Pérez Flores"/>
    <d v="1983-01-05T00:00:00"/>
    <n v="36.183561643835617"/>
    <x v="0"/>
    <x v="0"/>
    <s v="NO"/>
    <s v="NO"/>
    <s v="NO"/>
    <s v="NO"/>
    <s v="SI"/>
    <s v="NO"/>
    <s v="NO"/>
    <s v="SI"/>
    <s v="SI"/>
    <s v="NO"/>
    <s v="SI"/>
    <s v="NO"/>
    <s v="NO"/>
    <s v="SI"/>
    <m/>
    <s v="NO"/>
    <s v="NO"/>
    <s v="NO"/>
    <s v="A termino"/>
    <x v="0"/>
    <n v="68"/>
    <n v="1.69"/>
    <n v="23.808690171912751"/>
    <x v="0"/>
    <n v="31.492647384377499"/>
    <s v="aumentada"/>
    <n v="84"/>
    <n v="35.472567123287668"/>
    <x v="1"/>
    <m/>
    <m/>
    <s v="-"/>
    <n v="100"/>
    <n v="0.84"/>
    <x v="2"/>
    <n v="31.5"/>
    <n v="28.5"/>
    <m/>
    <m/>
    <m/>
    <m/>
    <m/>
    <m/>
    <m/>
    <m/>
    <m/>
    <m/>
    <m/>
    <m/>
  </r>
  <r>
    <n v="12"/>
    <s v="Isvel Zaldívar Garit"/>
    <d v="1981-12-19T00:00:00"/>
    <n v="37.230136986301368"/>
    <x v="0"/>
    <x v="1"/>
    <s v="SI"/>
    <s v="NO"/>
    <s v="NO"/>
    <s v="NO"/>
    <s v="NO"/>
    <s v="SI"/>
    <s v="NO"/>
    <s v="SI"/>
    <s v="SI"/>
    <s v="NO"/>
    <s v="NO"/>
    <s v="SI"/>
    <s v="NO"/>
    <s v="SI"/>
    <m/>
    <s v="NO"/>
    <s v="SI"/>
    <s v="NO"/>
    <s v="A termino"/>
    <x v="0"/>
    <n v="80.900000000000006"/>
    <n v="1.81"/>
    <n v="24.693995909770766"/>
    <x v="0"/>
    <n v="21.995726598574233"/>
    <s v="aumentada"/>
    <n v="93.5"/>
    <n v="24.974743835616433"/>
    <x v="0"/>
    <m/>
    <m/>
    <s v="-"/>
    <n v="99"/>
    <n v="0.94444444444444442"/>
    <x v="0"/>
    <n v="16"/>
    <n v="32"/>
    <s v="130/90"/>
    <m/>
    <m/>
    <m/>
    <m/>
    <m/>
    <m/>
    <m/>
    <m/>
    <m/>
    <m/>
    <m/>
  </r>
  <r>
    <n v="13"/>
    <s v="Mileidys León"/>
    <d v="1983-03-13T00:00:00"/>
    <n v="36"/>
    <x v="0"/>
    <x v="0"/>
    <s v="NO"/>
    <s v="NO"/>
    <s v="NO"/>
    <s v="NO"/>
    <s v="NO"/>
    <s v="NO"/>
    <s v="NO"/>
    <s v="SI"/>
    <s v="SI"/>
    <s v="SI"/>
    <s v="NO"/>
    <s v="NO"/>
    <s v="SI"/>
    <s v="SI"/>
    <m/>
    <s v="NO"/>
    <s v="NO"/>
    <s v="NO"/>
    <s v="A termino"/>
    <x v="0"/>
    <n v="60"/>
    <n v="1.53"/>
    <n v="25.631167499679609"/>
    <x v="3"/>
    <n v="33.637400999615529"/>
    <s v="aumentada"/>
    <n v="77"/>
    <n v="32.359000000000002"/>
    <x v="0"/>
    <m/>
    <m/>
    <s v="-"/>
    <n v="107.5"/>
    <n v="0.71627906976744182"/>
    <x v="0"/>
    <n v="32.5"/>
    <n v="30"/>
    <s v="100/60"/>
    <m/>
    <m/>
    <m/>
    <m/>
    <m/>
    <m/>
    <m/>
    <m/>
    <m/>
    <m/>
    <m/>
  </r>
  <r>
    <n v="14"/>
    <s v="Lucía Linares"/>
    <d v="1960-12-13T00:00:00"/>
    <n v="58.260273972602739"/>
    <x v="2"/>
    <x v="0"/>
    <s v="SI"/>
    <s v="SI"/>
    <s v="SI"/>
    <s v="NO"/>
    <s v="SI"/>
    <s v="SI"/>
    <s v="SI"/>
    <s v="SI"/>
    <s v="SI"/>
    <s v="SI"/>
    <s v="NO"/>
    <s v="NO"/>
    <s v="SI"/>
    <s v="SI"/>
    <m/>
    <s v="NO"/>
    <s v="NO"/>
    <s v="SI"/>
    <s v="A termino"/>
    <x v="0"/>
    <n v="85"/>
    <n v="1.62"/>
    <n v="32.38835543362292"/>
    <x v="4"/>
    <n v="46.86588953404614"/>
    <s v="aumentada"/>
    <n v="110"/>
    <n v="51.765520547945208"/>
    <x v="3"/>
    <m/>
    <m/>
    <s v="-"/>
    <n v="115"/>
    <n v="0.95652173913043481"/>
    <x v="2"/>
    <n v="9"/>
    <n v="32.5"/>
    <s v="140/90"/>
    <s v="130/80"/>
    <m/>
    <m/>
    <m/>
    <m/>
    <m/>
    <m/>
    <m/>
    <m/>
    <m/>
    <m/>
  </r>
  <r>
    <n v="15"/>
    <s v="Kenia Roque"/>
    <d v="1972-12-16T00:00:00"/>
    <n v="46.243835616438353"/>
    <x v="0"/>
    <x v="0"/>
    <s v="NO"/>
    <s v="NO"/>
    <s v="NO"/>
    <s v="NO"/>
    <s v="NO"/>
    <s v="NO"/>
    <s v="NO"/>
    <s v="SI"/>
    <s v="NO"/>
    <s v="SI"/>
    <s v="SI"/>
    <s v="NO"/>
    <s v="NO"/>
    <s v="SI"/>
    <m/>
    <s v="SI"/>
    <s v="NO"/>
    <s v="NO"/>
    <s v="Pretérmino"/>
    <x v="3"/>
    <n v="72.5"/>
    <n v="1.59"/>
    <n v="28.677663067125508"/>
    <x v="1"/>
    <n v="39.649277872331432"/>
    <s v="aumentada"/>
    <n v="99"/>
    <n v="44.280887671232875"/>
    <x v="3"/>
    <m/>
    <m/>
    <s v="-"/>
    <n v="105"/>
    <n v="0.94285714285714284"/>
    <x v="2"/>
    <n v="30.5"/>
    <n v="30"/>
    <s v="130/90"/>
    <s v="120/80"/>
    <m/>
    <m/>
    <m/>
    <m/>
    <m/>
    <m/>
    <m/>
    <m/>
    <m/>
    <m/>
  </r>
  <r>
    <n v="16"/>
    <s v="Margot lópez Alonso"/>
    <d v="1972-07-15T00:00:00"/>
    <n v="46.665753424657531"/>
    <x v="0"/>
    <x v="0"/>
    <s v="NO"/>
    <s v="NO"/>
    <s v="NO"/>
    <s v="NO"/>
    <s v="NO"/>
    <s v="NO"/>
    <s v="NO"/>
    <s v="NO"/>
    <s v="NO"/>
    <s v="NO"/>
    <s v="NO"/>
    <s v="SI"/>
    <s v="NO"/>
    <s v="NO"/>
    <m/>
    <s v="NO"/>
    <s v="NO"/>
    <s v="NO"/>
    <s v="A termino"/>
    <x v="0"/>
    <n v="70.599999999999994"/>
    <n v="1.51"/>
    <n v="30.963554230077627"/>
    <x v="4"/>
    <n v="42.489388363764384"/>
    <s v="aumentada"/>
    <n v="91"/>
    <n v="40.862131506849316"/>
    <x v="3"/>
    <m/>
    <m/>
    <s v="-"/>
    <n v="109"/>
    <n v="0.83486238532110091"/>
    <x v="2"/>
    <n v="40"/>
    <n v="33"/>
    <s v="120/90"/>
    <s v="120/85"/>
    <m/>
    <m/>
    <m/>
    <m/>
    <m/>
    <m/>
    <m/>
    <m/>
    <m/>
    <m/>
  </r>
  <r>
    <n v="17"/>
    <s v="Dayanis Duarte García"/>
    <d v="1980-08-06T00:00:00"/>
    <n v="38.6"/>
    <x v="0"/>
    <x v="0"/>
    <s v="NO"/>
    <s v="NO"/>
    <s v="NO"/>
    <s v="NO"/>
    <s v="NO"/>
    <s v="NO"/>
    <s v="NO"/>
    <s v="SI"/>
    <s v="SI"/>
    <s v="NO"/>
    <s v="NO"/>
    <s v="SI"/>
    <s v="NO"/>
    <s v="SI"/>
    <m/>
    <s v="NO"/>
    <s v="NO"/>
    <s v="NO"/>
    <s v="A termino"/>
    <x v="0"/>
    <n v="90.2"/>
    <n v="1.68"/>
    <n v="31.958616780045357"/>
    <x v="4"/>
    <n v="41.828340136054429"/>
    <s v="aumentada"/>
    <n v="112"/>
    <n v="48.2986"/>
    <x v="3"/>
    <m/>
    <m/>
    <s v="-"/>
    <n v="115"/>
    <n v="0.97391304347826091"/>
    <x v="2"/>
    <n v="37"/>
    <n v="28"/>
    <s v="130/80"/>
    <m/>
    <m/>
    <m/>
    <m/>
    <m/>
    <m/>
    <m/>
    <m/>
    <m/>
    <m/>
    <m/>
  </r>
  <r>
    <n v="18"/>
    <s v="María J Martínez Cuadot"/>
    <d v="1945-06-17T00:00:00"/>
    <n v="73.761643835616439"/>
    <x v="3"/>
    <x v="0"/>
    <s v="SI"/>
    <s v="NO"/>
    <s v="NO"/>
    <s v="SI"/>
    <s v="SI"/>
    <s v="NO"/>
    <s v="SI"/>
    <s v="SI"/>
    <s v="NO"/>
    <s v="NO"/>
    <s v="NO"/>
    <s v="SI"/>
    <s v="SI"/>
    <s v="SI"/>
    <m/>
    <s v="NO"/>
    <s v="NO"/>
    <s v="NO"/>
    <s v="A termino"/>
    <x v="0"/>
    <n v="75.099999999999994"/>
    <n v="1.45"/>
    <n v="35.719381688466108"/>
    <x v="2"/>
    <n v="54.428436108351114"/>
    <s v="aumentada"/>
    <n v="97"/>
    <n v="49.484323287671238"/>
    <x v="3"/>
    <m/>
    <m/>
    <s v="-"/>
    <n v="116"/>
    <n v="0.83620689655172409"/>
    <x v="2"/>
    <n v="28"/>
    <n v="29"/>
    <s v="170/100"/>
    <s v="150/90"/>
    <m/>
    <m/>
    <m/>
    <m/>
    <m/>
    <m/>
    <m/>
    <m/>
    <m/>
    <m/>
  </r>
  <r>
    <n v="19"/>
    <s v="Mariela Bejerano González"/>
    <d v="1957-02-28T00:00:00"/>
    <n v="62.052054794520551"/>
    <x v="2"/>
    <x v="0"/>
    <s v="SI"/>
    <s v="NO"/>
    <s v="NO"/>
    <s v="NO"/>
    <s v="NO"/>
    <s v="SI"/>
    <s v="SI"/>
    <s v="SI"/>
    <s v="SI"/>
    <s v="NO"/>
    <s v="SI"/>
    <s v="SI"/>
    <s v="SI"/>
    <s v="NO"/>
    <m/>
    <s v="NO"/>
    <s v="NO"/>
    <s v="NO"/>
    <s v="A termino"/>
    <x v="0"/>
    <n v="65.599999999999994"/>
    <n v="1.52"/>
    <n v="28.393351800554015"/>
    <x v="1"/>
    <n v="42.94399476340454"/>
    <s v="aumentada"/>
    <n v="91"/>
    <n v="44.262504109589038"/>
    <x v="3"/>
    <m/>
    <m/>
    <s v="-"/>
    <n v="104"/>
    <n v="0.875"/>
    <x v="2"/>
    <n v="39"/>
    <n v="28.5"/>
    <s v="130/95"/>
    <s v="120/90"/>
    <m/>
    <m/>
    <m/>
    <m/>
    <m/>
    <m/>
    <m/>
    <m/>
    <m/>
    <m/>
  </r>
  <r>
    <n v="20"/>
    <s v="Niurka Fernández Bustamante"/>
    <d v="1967-08-08T00:00:00"/>
    <n v="51.605479452054794"/>
    <x v="2"/>
    <x v="0"/>
    <s v="SI"/>
    <s v="NO"/>
    <s v="NO"/>
    <s v="NO"/>
    <s v="SI"/>
    <s v="SI"/>
    <s v="NO"/>
    <s v="SI"/>
    <s v="SI"/>
    <s v="NO"/>
    <s v="SI"/>
    <s v="SI"/>
    <s v="NO"/>
    <s v="NO"/>
    <m/>
    <s v="NO"/>
    <s v="NO"/>
    <s v="NO"/>
    <s v="A termino"/>
    <x v="0"/>
    <n v="92"/>
    <n v="1.68"/>
    <n v="32.596371882086174"/>
    <x v="4"/>
    <n v="45.584906532476019"/>
    <s v="aumentada"/>
    <n v="110"/>
    <n v="50.294810958904108"/>
    <x v="3"/>
    <m/>
    <m/>
    <s v="-"/>
    <n v="119"/>
    <n v="0.92436974789915971"/>
    <x v="2"/>
    <n v="42"/>
    <n v="30"/>
    <s v="140/90"/>
    <s v="130/80"/>
    <m/>
    <m/>
    <m/>
    <m/>
    <m/>
    <m/>
    <m/>
    <m/>
    <m/>
    <m/>
  </r>
  <r>
    <n v="21"/>
    <s v="Niurka Osorio Bazar"/>
    <d v="1966-10-31T00:00:00"/>
    <n v="52.375342465753427"/>
    <x v="2"/>
    <x v="0"/>
    <s v="SI"/>
    <s v="NO"/>
    <s v="NO"/>
    <s v="NO"/>
    <s v="NO"/>
    <s v="NO"/>
    <s v="NO"/>
    <s v="SI"/>
    <s v="NO"/>
    <s v="NO"/>
    <s v="SI"/>
    <s v="SI"/>
    <s v="SI"/>
    <s v="NO"/>
    <m/>
    <s v="NO"/>
    <s v="NO"/>
    <s v="NO"/>
    <s v="A termino"/>
    <x v="0"/>
    <n v="64.5"/>
    <n v="1.56"/>
    <n v="26.50394477317554"/>
    <x v="3"/>
    <n v="38.451062494933936"/>
    <s v="aumentada"/>
    <n v="87"/>
    <n v="40.367950684931508"/>
    <x v="1"/>
    <m/>
    <m/>
    <s v="-"/>
    <n v="99.5"/>
    <n v="0.87437185929648242"/>
    <x v="2"/>
    <n v="39"/>
    <n v="29.5"/>
    <s v="160/100"/>
    <m/>
    <m/>
    <m/>
    <m/>
    <m/>
    <m/>
    <m/>
    <m/>
    <m/>
    <m/>
    <m/>
  </r>
  <r>
    <n v="22"/>
    <s v="Rehuert Pacheco Barrera"/>
    <d v="1972-03-11T00:00:00"/>
    <n v="47.010958904109586"/>
    <x v="0"/>
    <x v="1"/>
    <s v="NO"/>
    <s v="NO"/>
    <s v="NO"/>
    <s v="NO"/>
    <s v="NO"/>
    <s v="NO"/>
    <s v="NO"/>
    <s v="NO"/>
    <s v="SI"/>
    <s v="NO"/>
    <s v="SI"/>
    <s v="NO"/>
    <s v="SI"/>
    <s v="NO"/>
    <m/>
    <s v="SI"/>
    <s v="NO"/>
    <s v="NO"/>
    <s v="A termino"/>
    <x v="3"/>
    <n v="100.3"/>
    <n v="1.85"/>
    <n v="29.306062819576329"/>
    <x v="1"/>
    <n v="29.779795931436798"/>
    <s v="aumentada"/>
    <n v="108"/>
    <n v="34.184106849315071"/>
    <x v="3"/>
    <m/>
    <m/>
    <s v="-"/>
    <n v="114"/>
    <n v="0.94736842105263153"/>
    <x v="0"/>
    <n v="20"/>
    <n v="31"/>
    <s v="110/80"/>
    <m/>
    <m/>
    <m/>
    <m/>
    <m/>
    <m/>
    <m/>
    <m/>
    <m/>
    <m/>
    <m/>
  </r>
  <r>
    <n v="23"/>
    <s v="Marina Rodríguez Álvarez"/>
    <d v="1956-10-02T00:00:00"/>
    <n v="62.460273972602742"/>
    <x v="2"/>
    <x v="0"/>
    <s v="NO"/>
    <s v="NO"/>
    <s v="NO"/>
    <s v="NO"/>
    <s v="NO"/>
    <s v="NO"/>
    <s v="NO"/>
    <s v="NO"/>
    <s v="NO"/>
    <s v="NO"/>
    <s v="SI"/>
    <s v="NO"/>
    <s v="SI"/>
    <s v="NO"/>
    <m/>
    <s v="NO"/>
    <s v="NO"/>
    <s v="NO"/>
    <s v="A termino"/>
    <x v="0"/>
    <n v="93"/>
    <n v="1.69"/>
    <n v="32.561885088057146"/>
    <x v="4"/>
    <n v="48.040125119367204"/>
    <s v="aumentada"/>
    <n v="105"/>
    <n v="50.498720547945204"/>
    <x v="3"/>
    <m/>
    <m/>
    <s v="-"/>
    <n v="113"/>
    <n v="0.92920353982300885"/>
    <x v="2"/>
    <n v="31"/>
    <n v="30"/>
    <s v="140/90"/>
    <m/>
    <m/>
    <m/>
    <m/>
    <m/>
    <m/>
    <m/>
    <m/>
    <m/>
    <m/>
    <m/>
  </r>
  <r>
    <n v="24"/>
    <s v="Silvia Pérez Rodríguez"/>
    <d v="1965-05-18T00:00:00"/>
    <n v="53.830136986301369"/>
    <x v="2"/>
    <x v="0"/>
    <s v="NO"/>
    <s v="NO"/>
    <s v="NO"/>
    <s v="NO"/>
    <s v="SI"/>
    <s v="SI"/>
    <s v="NO"/>
    <s v="SI"/>
    <s v="SI"/>
    <s v="NO"/>
    <s v="NO"/>
    <s v="NO"/>
    <s v="SI"/>
    <s v="SI"/>
    <m/>
    <s v="NO"/>
    <s v="SI"/>
    <s v="NO"/>
    <s v="A termino"/>
    <x v="0"/>
    <n v="52"/>
    <n v="1.49"/>
    <n v="23.422368361785505"/>
    <x v="0"/>
    <n v="35.087773540991925"/>
    <s v="aumentada"/>
    <n v="88"/>
    <n v="41.1284602739726"/>
    <x v="3"/>
    <m/>
    <m/>
    <s v="-"/>
    <n v="92"/>
    <n v="0.95652173913043481"/>
    <x v="2"/>
    <n v="18"/>
    <n v="24"/>
    <s v="120/70"/>
    <m/>
    <m/>
    <m/>
    <m/>
    <m/>
    <m/>
    <m/>
    <m/>
    <m/>
    <m/>
    <m/>
  </r>
  <r>
    <n v="25"/>
    <s v="Sonia Mesa Melo"/>
    <d v="1969-03-08T00:00:00"/>
    <n v="50.021917808219179"/>
    <x v="2"/>
    <x v="0"/>
    <s v="NO"/>
    <s v="NO"/>
    <s v="NO"/>
    <s v="NO"/>
    <s v="SI"/>
    <s v="NO"/>
    <s v="NO"/>
    <s v="SI"/>
    <s v="NO"/>
    <s v="NO"/>
    <s v="NO"/>
    <s v="SI"/>
    <s v="NO"/>
    <s v="NO"/>
    <m/>
    <s v="NO"/>
    <s v="NO"/>
    <s v="NO"/>
    <s v="A termino"/>
    <x v="0"/>
    <n v="52.8"/>
    <n v="1.55"/>
    <n v="21.977107180020809"/>
    <x v="0"/>
    <n v="32.477569711915386"/>
    <s v="aumentada"/>
    <n v="86"/>
    <n v="39.408843835616437"/>
    <x v="1"/>
    <m/>
    <m/>
    <s v="-"/>
    <n v="90"/>
    <n v="0.9555555555555556"/>
    <x v="2"/>
    <n v="19"/>
    <n v="24"/>
    <s v="100/70"/>
    <m/>
    <m/>
    <m/>
    <m/>
    <m/>
    <m/>
    <m/>
    <m/>
    <m/>
    <m/>
    <m/>
  </r>
  <r>
    <n v="26"/>
    <s v="María del C. Pérez"/>
    <d v="1959-11-02T00:00:00"/>
    <n v="59.375342465753427"/>
    <x v="2"/>
    <x v="0"/>
    <s v="NO"/>
    <s v="NO"/>
    <s v="NO"/>
    <s v="NO"/>
    <s v="SI"/>
    <s v="NO"/>
    <s v="NO"/>
    <s v="NO"/>
    <s v="NO"/>
    <s v="NO"/>
    <s v="SI"/>
    <s v="SI"/>
    <s v="SI"/>
    <s v="NO"/>
    <m/>
    <s v="NO"/>
    <s v="NO"/>
    <s v="NO"/>
    <s v="A termino"/>
    <x v="0"/>
    <n v="100"/>
    <n v="1.5"/>
    <n v="44.444444444444443"/>
    <x v="5"/>
    <n v="61.589662100456614"/>
    <s v="aumentada"/>
    <n v="111"/>
    <n v="52.450950684931506"/>
    <x v="3"/>
    <m/>
    <m/>
    <s v="-"/>
    <n v="132"/>
    <n v="0.84090909090909094"/>
    <x v="2"/>
    <n v="42"/>
    <n v="42"/>
    <s v="130/80"/>
    <m/>
    <m/>
    <m/>
    <m/>
    <m/>
    <m/>
    <m/>
    <m/>
    <m/>
    <m/>
    <m/>
  </r>
  <r>
    <n v="27"/>
    <s v="Herminia Díaz Matos"/>
    <d v="1963-11-08T00:00:00"/>
    <n v="55.356164383561641"/>
    <x v="2"/>
    <x v="0"/>
    <s v="SI"/>
    <s v="NO"/>
    <s v="SI"/>
    <s v="NO"/>
    <s v="NO"/>
    <s v="NO"/>
    <s v="NO"/>
    <s v="SI"/>
    <s v="NO"/>
    <s v="SI"/>
    <s v="SI"/>
    <s v="NO"/>
    <s v="SI"/>
    <s v="NO"/>
    <m/>
    <s v="NO"/>
    <s v="NO"/>
    <s v="NO"/>
    <s v="A termino"/>
    <x v="0"/>
    <n v="60.6"/>
    <n v="1.65"/>
    <n v="22.25895316804408"/>
    <x v="0"/>
    <n v="34.042661609872077"/>
    <s v="aumentada"/>
    <n v="78"/>
    <n v="37.075712328767118"/>
    <x v="0"/>
    <m/>
    <m/>
    <s v="-"/>
    <n v="97"/>
    <n v="0.80412371134020622"/>
    <x v="2"/>
    <n v="25"/>
    <n v="24"/>
    <s v="140/90"/>
    <m/>
    <m/>
    <m/>
    <m/>
    <m/>
    <m/>
    <m/>
    <m/>
    <m/>
    <m/>
    <m/>
  </r>
  <r>
    <n v="28"/>
    <s v="Bárbara Ortega Bello"/>
    <d v="1960-09-24T00:00:00"/>
    <n v="58.479452054794521"/>
    <x v="2"/>
    <x v="0"/>
    <s v="NO"/>
    <s v="SI"/>
    <s v="SI"/>
    <s v="SI"/>
    <s v="NO"/>
    <s v="NO"/>
    <s v="NO"/>
    <s v="SI"/>
    <s v="NO"/>
    <s v="NO"/>
    <s v="SI"/>
    <s v="NO"/>
    <s v="NO"/>
    <s v="NO"/>
    <m/>
    <s v="NO"/>
    <s v="NO"/>
    <s v="NO"/>
    <s v="A termino"/>
    <x v="0"/>
    <n v="71.3"/>
    <n v="1.54"/>
    <n v="30.064091752403442"/>
    <x v="4"/>
    <n v="44.127184075486873"/>
    <s v="aumentada"/>
    <n v="94"/>
    <n v="44.789958904109589"/>
    <x v="3"/>
    <m/>
    <b v="0"/>
    <e v="#REF!"/>
    <n v="104"/>
    <n v="0.90384615384615385"/>
    <x v="2"/>
    <n v="38"/>
    <n v="31"/>
    <s v="130/80"/>
    <m/>
    <m/>
    <m/>
    <m/>
    <m/>
    <m/>
    <m/>
    <m/>
    <m/>
    <m/>
    <m/>
  </r>
  <r>
    <n v="29"/>
    <s v="María Pérez Rojas"/>
    <d v="1964-09-03T00:00:00"/>
    <n v="54.534246575342465"/>
    <x v="2"/>
    <x v="0"/>
    <s v="NO"/>
    <s v="NO"/>
    <s v="NO"/>
    <s v="NO"/>
    <s v="NO"/>
    <s v="NO"/>
    <s v="NO"/>
    <s v="NO"/>
    <s v="NO"/>
    <s v="SI"/>
    <s v="NO"/>
    <s v="NO"/>
    <s v="SI"/>
    <s v="NO"/>
    <m/>
    <s v="SI"/>
    <s v="NO"/>
    <s v="NO"/>
    <s v="Pretérmino"/>
    <x v="3"/>
    <n v="53.3"/>
    <n v="1.49"/>
    <n v="24.007927570830141"/>
    <x v="0"/>
    <n v="35.95238979732494"/>
    <s v="aumentada"/>
    <n v="86.5"/>
    <n v="40.625568493150688"/>
    <x v="1"/>
    <m/>
    <s v="alerta"/>
    <e v="#REF!"/>
    <n v="93"/>
    <n v="0.93010752688172038"/>
    <x v="2"/>
    <n v="23"/>
    <n v="26"/>
    <s v="120/80"/>
    <m/>
    <m/>
    <m/>
    <m/>
    <m/>
    <m/>
    <m/>
    <m/>
    <m/>
    <m/>
    <m/>
  </r>
  <r>
    <n v="30"/>
    <s v="Jesús Rodríguez Valdéz"/>
    <d v="1969-02-01T00:00:00"/>
    <n v="50.11780821917808"/>
    <x v="2"/>
    <x v="1"/>
    <s v="NO"/>
    <s v="NO"/>
    <s v="NO"/>
    <s v="NO"/>
    <s v="SI"/>
    <s v="SI"/>
    <s v="NO"/>
    <s v="SI"/>
    <s v="SI"/>
    <s v="NO"/>
    <s v="SI"/>
    <s v="SI"/>
    <s v="NO"/>
    <s v="SI"/>
    <m/>
    <s v="NO"/>
    <s v="NO"/>
    <s v="NO"/>
    <s v="A termino"/>
    <x v="0"/>
    <n v="72.3"/>
    <n v="1.66"/>
    <n v="26.237480040644506"/>
    <x v="3"/>
    <n v="26.812071939184367"/>
    <s v="aumentada"/>
    <n v="93"/>
    <n v="25.992898630136981"/>
    <x v="0"/>
    <m/>
    <b v="0"/>
    <e v="#REF!"/>
    <n v="96"/>
    <n v="0.96875"/>
    <x v="2"/>
    <n v="13"/>
    <n v="26"/>
    <s v="120/80"/>
    <m/>
    <m/>
    <m/>
    <m/>
    <m/>
    <m/>
    <m/>
    <m/>
    <m/>
    <m/>
    <m/>
  </r>
  <r>
    <n v="31"/>
    <s v="Celia De la C. Pelaez Martínez"/>
    <d v="1968-08-14T00:00:00"/>
    <n v="50.586301369863016"/>
    <x v="2"/>
    <x v="0"/>
    <s v="NO"/>
    <s v="NO"/>
    <s v="NO"/>
    <s v="NO"/>
    <s v="SI"/>
    <s v="NO"/>
    <s v="NO"/>
    <s v="NO"/>
    <s v="NO"/>
    <s v="SI"/>
    <s v="NO"/>
    <s v="SI"/>
    <s v="NO"/>
    <s v="NO"/>
    <m/>
    <s v="NO"/>
    <s v="NO"/>
    <s v="NO"/>
    <s v="A termino"/>
    <x v="0"/>
    <n v="76.900000000000006"/>
    <n v="1.55"/>
    <n v="32.008324661810612"/>
    <x v="4"/>
    <n v="44.64483890924123"/>
    <s v="aumentada"/>
    <n v="98"/>
    <n v="44.801572602739725"/>
    <x v="3"/>
    <m/>
    <m/>
    <s v="-"/>
    <n v="113"/>
    <n v="0.86725663716814161"/>
    <x v="2"/>
    <n v="37"/>
    <n v="30.5"/>
    <s v="100/70"/>
    <m/>
    <m/>
    <m/>
    <m/>
    <m/>
    <m/>
    <m/>
    <m/>
    <m/>
    <m/>
    <m/>
  </r>
  <r>
    <n v="32"/>
    <s v="jesús Téllez padrón"/>
    <d v="1959-03-05T00:00:00"/>
    <n v="60.038356164383565"/>
    <x v="2"/>
    <x v="1"/>
    <s v="NO"/>
    <s v="NO"/>
    <s v="NO"/>
    <s v="NO"/>
    <s v="SI"/>
    <s v="NO"/>
    <s v="NO"/>
    <s v="SI"/>
    <s v="NO"/>
    <s v="NO"/>
    <s v="NO"/>
    <s v="NO"/>
    <s v="SI"/>
    <s v="NO"/>
    <m/>
    <s v="NO"/>
    <s v="NO"/>
    <s v="NO"/>
    <s v="A termino"/>
    <x v="0"/>
    <n v="71.7"/>
    <n v="1.63"/>
    <n v="26.986337460950736"/>
    <x v="3"/>
    <n v="29.992426870949107"/>
    <s v="aumentada"/>
    <n v="98"/>
    <n v="29.829873972602737"/>
    <x v="1"/>
    <m/>
    <m/>
    <s v="-"/>
    <n v="98"/>
    <n v="1"/>
    <x v="2"/>
    <n v="9"/>
    <n v="25.5"/>
    <s v="140/90"/>
    <m/>
    <m/>
    <m/>
    <m/>
    <m/>
    <m/>
    <m/>
    <m/>
    <m/>
    <m/>
    <m/>
  </r>
  <r>
    <n v="33"/>
    <s v="Maria Elena Chirolde Rojas"/>
    <d v="1985-12-17T00:00:00"/>
    <n v="33.232876712328768"/>
    <x v="1"/>
    <x v="0"/>
    <s v="NO"/>
    <s v="NO"/>
    <s v="NO"/>
    <s v="NO"/>
    <s v="NO"/>
    <s v="NO"/>
    <s v="NO"/>
    <s v="NO"/>
    <s v="NO"/>
    <s v="NO"/>
    <s v="NO"/>
    <s v="NO"/>
    <s v="NO"/>
    <s v="NO"/>
    <m/>
    <s v="NO"/>
    <s v="NO"/>
    <s v="NO"/>
    <s v="A termino"/>
    <x v="0"/>
    <n v="47.5"/>
    <n v="1.61"/>
    <n v="18.324910304386403"/>
    <x v="6"/>
    <n v="24.233454009099297"/>
    <s v="NORMAL"/>
    <n v="68"/>
    <n v="27.796465753424663"/>
    <x v="0"/>
    <m/>
    <m/>
    <s v="-"/>
    <n v="86"/>
    <n v="0.79069767441860461"/>
    <x v="0"/>
    <n v="13"/>
    <n v="22"/>
    <s v="100/70"/>
    <m/>
    <m/>
    <m/>
    <m/>
    <m/>
    <m/>
    <m/>
    <m/>
    <m/>
    <m/>
    <m/>
  </r>
  <r>
    <n v="34"/>
    <s v="Ilieva de Armas Estupiñam"/>
    <d v="1970-11-23T00:00:00"/>
    <n v="48.30958904109589"/>
    <x v="0"/>
    <x v="0"/>
    <s v="NO"/>
    <s v="NO"/>
    <s v="NO"/>
    <s v="NO"/>
    <s v="NO"/>
    <s v="NO"/>
    <s v="NO"/>
    <s v="SI"/>
    <s v="NO"/>
    <s v="NO"/>
    <s v="SI"/>
    <s v="NO"/>
    <s v="SI"/>
    <s v="NO"/>
    <m/>
    <s v="NO"/>
    <s v="NO"/>
    <s v="NO"/>
    <s v="A termino"/>
    <x v="0"/>
    <n v="76.2"/>
    <n v="1.7"/>
    <n v="26.36678200692042"/>
    <x v="3"/>
    <n v="37.351343887756556"/>
    <s v="aumentada"/>
    <n v="95"/>
    <n v="42.981419178082191"/>
    <x v="3"/>
    <m/>
    <m/>
    <s v="-"/>
    <n v="107"/>
    <n v="0.88785046728971961"/>
    <x v="2"/>
    <n v="19"/>
    <n v="27"/>
    <s v="120/80"/>
    <m/>
    <m/>
    <m/>
    <m/>
    <m/>
    <m/>
    <m/>
    <m/>
    <m/>
    <m/>
    <m/>
  </r>
  <r>
    <n v="35"/>
    <s v="Odalis Alvarado Coste"/>
    <d v="1965-04-21T00:00:00"/>
    <n v="53.904109589041099"/>
    <x v="2"/>
    <x v="0"/>
    <s v="SI"/>
    <s v="NO"/>
    <s v="SI"/>
    <s v="SI"/>
    <s v="NO"/>
    <s v="SI"/>
    <s v="NO"/>
    <s v="NO"/>
    <s v="SI"/>
    <s v="NO"/>
    <s v="SI"/>
    <s v="SI"/>
    <s v="NO"/>
    <s v="NO"/>
    <m/>
    <s v="NO"/>
    <s v="NO"/>
    <s v="NO"/>
    <s v="A termino"/>
    <x v="0"/>
    <n v="70"/>
    <n v="1.62"/>
    <n v="26.672763298277697"/>
    <x v="3"/>
    <n v="39.00526116341269"/>
    <s v="aumentada"/>
    <n v="96"/>
    <n v="44.656808219178082"/>
    <x v="3"/>
    <m/>
    <m/>
    <s v="-"/>
    <n v="99"/>
    <n v="0.96969696969696972"/>
    <x v="2"/>
    <n v="27"/>
    <n v="26"/>
    <s v="120/80"/>
    <m/>
    <m/>
    <m/>
    <m/>
    <m/>
    <m/>
    <m/>
    <m/>
    <m/>
    <m/>
    <m/>
  </r>
  <r>
    <n v="36"/>
    <s v="María de los Á. Hernández Izquierdo"/>
    <d v="1959-08-02T00:00:00"/>
    <n v="59.627397260273973"/>
    <x v="2"/>
    <x v="0"/>
    <s v="NO"/>
    <s v="NO"/>
    <s v="NO"/>
    <s v="NO"/>
    <s v="SI"/>
    <s v="SI"/>
    <s v="NO"/>
    <s v="NO"/>
    <s v="NO"/>
    <s v="NO"/>
    <s v="SI"/>
    <s v="SI"/>
    <s v="SI"/>
    <s v="NO"/>
    <m/>
    <s v="NO"/>
    <s v="NO"/>
    <s v="NO"/>
    <s v="A termino"/>
    <x v="0"/>
    <n v="67.2"/>
    <n v="1.59"/>
    <n v="26.581227008425298"/>
    <x v="3"/>
    <n v="40.21177377997337"/>
    <s v="aumentada"/>
    <n v="92"/>
    <n v="44.165654794520549"/>
    <x v="3"/>
    <m/>
    <m/>
    <s v="-"/>
    <n v="105"/>
    <n v="0.87619047619047619"/>
    <x v="2"/>
    <n v="26"/>
    <n v="26"/>
    <s v="140/95"/>
    <s v="140/95"/>
    <m/>
    <m/>
    <m/>
    <m/>
    <m/>
    <m/>
    <m/>
    <m/>
    <m/>
    <m/>
  </r>
  <r>
    <n v="37"/>
    <s v="Daimara Ordaz Martínez"/>
    <d v="1974-08-14T00:00:00"/>
    <n v="44.583561643835615"/>
    <x v="0"/>
    <x v="0"/>
    <s v="NO"/>
    <s v="NO"/>
    <s v="NO"/>
    <s v="NO"/>
    <s v="SI"/>
    <s v="SI"/>
    <s v="NO"/>
    <s v="SI"/>
    <s v="SI"/>
    <s v="NO"/>
    <s v="NO"/>
    <s v="NO"/>
    <s v="SI"/>
    <s v="SI"/>
    <m/>
    <s v="SI"/>
    <s v="NO"/>
    <s v="NO"/>
    <s v="Pretérmino"/>
    <x v="3"/>
    <n v="70.7"/>
    <n v="1.54"/>
    <n v="29.811097992916178"/>
    <x v="1"/>
    <n v="40.627536769581603"/>
    <s v="aumentada"/>
    <n v="100"/>
    <n v="44.352967123287669"/>
    <x v="3"/>
    <m/>
    <m/>
    <s v="-"/>
    <n v="108"/>
    <n v="0.92592592592592593"/>
    <x v="2"/>
    <n v="24"/>
    <n v="27"/>
    <s v="150/100"/>
    <m/>
    <m/>
    <m/>
    <m/>
    <m/>
    <m/>
    <m/>
    <m/>
    <m/>
    <m/>
    <m/>
  </r>
  <r>
    <n v="38"/>
    <s v="Ernesto García Pérez"/>
    <d v="1992-08-24T00:00:00"/>
    <n v="26.542465753424658"/>
    <x v="1"/>
    <x v="1"/>
    <s v="NO"/>
    <s v="NO"/>
    <s v="NO"/>
    <s v="NO"/>
    <s v="NO"/>
    <s v="NO"/>
    <s v="NO"/>
    <s v="NO"/>
    <s v="NO"/>
    <s v="NO"/>
    <s v="NO"/>
    <s v="NO"/>
    <s v="NO"/>
    <s v="NO"/>
    <m/>
    <s v="NO"/>
    <s v="NO"/>
    <s v="NO"/>
    <s v="A termino"/>
    <x v="0"/>
    <n v="61"/>
    <n v="1.7"/>
    <n v="21.107266435986162"/>
    <x v="0"/>
    <n v="15.233486846471063"/>
    <s v="aumentada"/>
    <n v="78"/>
    <n v="15.10678904109589"/>
    <x v="0"/>
    <m/>
    <m/>
    <s v="-"/>
    <n v="88"/>
    <n v="0.88636363636363635"/>
    <x v="0"/>
    <n v="5"/>
    <n v="26"/>
    <s v="110/70"/>
    <m/>
    <m/>
    <m/>
    <m/>
    <m/>
    <m/>
    <m/>
    <m/>
    <m/>
    <m/>
    <m/>
  </r>
  <r>
    <n v="39"/>
    <s v="Ciro M. Iriarte Machuat"/>
    <d v="1944-07-20T00:00:00"/>
    <n v="74.671232876712324"/>
    <x v="3"/>
    <x v="1"/>
    <s v="SI"/>
    <s v="NO"/>
    <s v="NO"/>
    <s v="NO"/>
    <s v="NO"/>
    <s v="SI"/>
    <s v="NO"/>
    <s v="SI"/>
    <s v="NO"/>
    <s v="NO"/>
    <s v="SI"/>
    <s v="NO"/>
    <s v="SI"/>
    <s v="NO"/>
    <m/>
    <s v="NO"/>
    <s v="NO"/>
    <s v="NO"/>
    <s v="A termino"/>
    <x v="2"/>
    <n v="81.5"/>
    <n v="1.69"/>
    <n v="28.535415426630724"/>
    <x v="1"/>
    <n v="35.216882073600701"/>
    <s v="aumentada"/>
    <n v="100"/>
    <n v="32.441794520547944"/>
    <x v="1"/>
    <m/>
    <m/>
    <s v="-"/>
    <n v="98"/>
    <n v="1.0204081632653061"/>
    <x v="2"/>
    <n v="7"/>
    <n v="28"/>
    <s v="160/100"/>
    <m/>
    <m/>
    <m/>
    <m/>
    <m/>
    <m/>
    <m/>
    <m/>
    <m/>
    <m/>
    <m/>
  </r>
  <r>
    <n v="40"/>
    <s v="Margarita Llanuch Lara"/>
    <d v="1962-10-17T00:00:00"/>
    <n v="56.416438356164385"/>
    <x v="2"/>
    <x v="0"/>
    <s v="SI"/>
    <s v="NO"/>
    <s v="NO"/>
    <s v="NO"/>
    <s v="SI"/>
    <s v="NO"/>
    <s v="SI"/>
    <s v="SI"/>
    <s v="NO"/>
    <s v="NO"/>
    <s v="SI"/>
    <s v="SI"/>
    <s v="SI"/>
    <s v="SI"/>
    <m/>
    <s v="NO"/>
    <s v="NO"/>
    <s v="NO"/>
    <s v="A termino"/>
    <x v="0"/>
    <n v="82.5"/>
    <n v="1.59"/>
    <n v="32.633202800522128"/>
    <x v="4"/>
    <n v="46.735624182544363"/>
    <s v="aumentada"/>
    <n v="103"/>
    <n v="48.285032876712329"/>
    <x v="3"/>
    <m/>
    <m/>
    <s v="-"/>
    <n v="115"/>
    <n v="0.89565217391304353"/>
    <x v="2"/>
    <n v="35"/>
    <n v="30"/>
    <s v="130/80"/>
    <m/>
    <m/>
    <m/>
    <m/>
    <m/>
    <m/>
    <m/>
    <m/>
    <m/>
    <m/>
    <m/>
  </r>
  <r>
    <n v="41"/>
    <s v="Iraida Hidalgo Gato Castillo"/>
    <d v="1962-12-06T00:00:00"/>
    <n v="56.279452054794518"/>
    <x v="2"/>
    <x v="0"/>
    <s v="NO"/>
    <s v="NO"/>
    <s v="NO"/>
    <s v="NO"/>
    <s v="NO"/>
    <s v="SI"/>
    <s v="NO"/>
    <s v="SI"/>
    <s v="SI"/>
    <s v="SI"/>
    <s v="SI"/>
    <s v="SI"/>
    <s v="SI"/>
    <s v="NO"/>
    <m/>
    <s v="NO"/>
    <s v="NO"/>
    <s v="NO"/>
    <s v="A termino"/>
    <x v="0"/>
    <n v="73.599999999999994"/>
    <n v="1.58"/>
    <n v="29.482454734818131"/>
    <x v="1"/>
    <n v="42.923219654384503"/>
    <s v="aumentada"/>
    <n v="93"/>
    <n v="43.864758904109586"/>
    <x v="3"/>
    <m/>
    <m/>
    <s v="-"/>
    <n v="109"/>
    <n v="0.85321100917431192"/>
    <x v="2"/>
    <n v="25"/>
    <n v="27"/>
    <s v="110/70"/>
    <m/>
    <m/>
    <m/>
    <m/>
    <m/>
    <m/>
    <m/>
    <m/>
    <m/>
    <m/>
    <m/>
  </r>
  <r>
    <n v="42"/>
    <s v="María del C. Herrera de la Uz"/>
    <d v="1987-10-10T00:00:00"/>
    <n v="31.419178082191781"/>
    <x v="1"/>
    <x v="0"/>
    <s v="NO"/>
    <s v="NO"/>
    <s v="NO"/>
    <s v="NO"/>
    <s v="NO"/>
    <s v="NO"/>
    <s v="NO"/>
    <s v="SI"/>
    <s v="SI"/>
    <s v="SI"/>
    <s v="NO"/>
    <s v="NO"/>
    <s v="NO"/>
    <s v="NO"/>
    <m/>
    <s v="NO"/>
    <s v="NO"/>
    <s v="NO"/>
    <s v="A termino"/>
    <x v="0"/>
    <n v="59.5"/>
    <n v="1.67"/>
    <n v="21.334576356269498"/>
    <x v="0"/>
    <n v="27.427902586427507"/>
    <s v="NORMAL"/>
    <n v="81"/>
    <n v="33.102638356164384"/>
    <x v="1"/>
    <m/>
    <m/>
    <s v="-"/>
    <n v="97"/>
    <n v="0.83505154639175261"/>
    <x v="2"/>
    <n v="23"/>
    <n v="25"/>
    <s v="120/80"/>
    <m/>
    <m/>
    <m/>
    <m/>
    <m/>
    <m/>
    <m/>
    <m/>
    <m/>
    <m/>
    <m/>
  </r>
  <r>
    <n v="43"/>
    <s v="Rosa Elena Llera Armenteros"/>
    <d v="1961-10-14T00:00:00"/>
    <n v="57.424657534246577"/>
    <x v="2"/>
    <x v="0"/>
    <s v="SI"/>
    <s v="SI"/>
    <s v="SI"/>
    <s v="NO"/>
    <s v="NO"/>
    <s v="SI"/>
    <s v="NO"/>
    <s v="SI"/>
    <s v="NO"/>
    <s v="NO"/>
    <s v="SI"/>
    <s v="NO"/>
    <s v="NO"/>
    <s v="NO"/>
    <m/>
    <s v="NO"/>
    <s v="NO"/>
    <s v="NO"/>
    <s v="A termino"/>
    <x v="0"/>
    <n v="62.2"/>
    <n v="1.57"/>
    <n v="25.234289423506024"/>
    <x v="3"/>
    <n v="38.088818541083945"/>
    <s v="aumentada"/>
    <n v="87"/>
    <n v="41.48384931506849"/>
    <x v="1"/>
    <m/>
    <m/>
    <s v="-"/>
    <n v="101"/>
    <n v="0.86138613861386137"/>
    <x v="2"/>
    <n v="25"/>
    <n v="25.5"/>
    <s v="150/100"/>
    <m/>
    <m/>
    <m/>
    <m/>
    <m/>
    <m/>
    <m/>
    <m/>
    <m/>
    <m/>
    <m/>
  </r>
  <r>
    <n v="44"/>
    <s v="Mariela Mosquera Escobar"/>
    <d v="1968-08-14T00:00:00"/>
    <n v="50.586301369863016"/>
    <x v="2"/>
    <x v="0"/>
    <s v="SI"/>
    <s v="NO"/>
    <s v="NO"/>
    <s v="NO"/>
    <s v="SI"/>
    <s v="SI"/>
    <s v="NO"/>
    <s v="SI"/>
    <s v="NO"/>
    <s v="SI"/>
    <s v="SI"/>
    <s v="SI"/>
    <s v="SI"/>
    <s v="NO"/>
    <m/>
    <s v="NO"/>
    <s v="NO"/>
    <s v="NO"/>
    <s v="A termino"/>
    <x v="0"/>
    <n v="81.5"/>
    <n v="1.55"/>
    <n v="33.922996878251816"/>
    <x v="4"/>
    <n v="46.942445568970669"/>
    <s v="aumentada"/>
    <n v="100"/>
    <n v="45.679572602739725"/>
    <x v="3"/>
    <m/>
    <m/>
    <s v="-"/>
    <n v="120"/>
    <n v="0.83333333333333337"/>
    <x v="2"/>
    <n v="42"/>
    <n v="34"/>
    <s v="120/80"/>
    <m/>
    <m/>
    <m/>
    <m/>
    <m/>
    <m/>
    <m/>
    <m/>
    <m/>
    <m/>
    <m/>
  </r>
  <r>
    <n v="45"/>
    <s v="María M. hernández Cubilla"/>
    <d v="1956-01-15T00:00:00"/>
    <n v="63.175342465753424"/>
    <x v="2"/>
    <x v="0"/>
    <s v="SI"/>
    <s v="NO"/>
    <s v="SI"/>
    <s v="NO"/>
    <s v="NO"/>
    <s v="NO"/>
    <s v="NO"/>
    <s v="SI"/>
    <s v="NO"/>
    <s v="SI"/>
    <s v="SI"/>
    <s v="SI"/>
    <s v="NO"/>
    <s v="SI"/>
    <m/>
    <s v="NO"/>
    <s v="SI"/>
    <s v="SI"/>
    <s v="A termino"/>
    <x v="0"/>
    <n v="74.099999999999994"/>
    <n v="1.54"/>
    <n v="31.244729296677349"/>
    <x v="4"/>
    <n v="46.624003923136108"/>
    <s v="aumentada"/>
    <n v="100"/>
    <n v="48.461750684931509"/>
    <x v="3"/>
    <m/>
    <m/>
    <s v="-"/>
    <n v="110"/>
    <n v="0.90909090909090906"/>
    <x v="2"/>
    <n v="39"/>
    <n v="32"/>
    <s v="130/80"/>
    <m/>
    <m/>
    <m/>
    <m/>
    <m/>
    <m/>
    <m/>
    <m/>
    <m/>
    <m/>
    <m/>
  </r>
  <r>
    <n v="46"/>
    <s v="Isabel Estrada Mezquia"/>
    <d v="1961-05-06T00:00:00"/>
    <n v="57.865753424657534"/>
    <x v="2"/>
    <x v="0"/>
    <s v="SI"/>
    <s v="NO"/>
    <s v="NO"/>
    <s v="NO"/>
    <s v="SI"/>
    <s v="SI"/>
    <s v="NO"/>
    <s v="NO"/>
    <s v="NO"/>
    <s v="NO"/>
    <s v="NO"/>
    <s v="SI"/>
    <s v="NO"/>
    <s v="NO"/>
    <m/>
    <s v="SI"/>
    <s v="NO"/>
    <s v="NO"/>
    <s v="A termino"/>
    <x v="0"/>
    <n v="66.2"/>
    <n v="1.53"/>
    <n v="28.279721474646504"/>
    <x v="1"/>
    <n v="41.844789057247041"/>
    <s v="aumentada"/>
    <n v="95"/>
    <n v="45.093331506849317"/>
    <x v="3"/>
    <m/>
    <m/>
    <s v="-"/>
    <n v="105"/>
    <n v="0.90476190476190477"/>
    <x v="2"/>
    <n v="32"/>
    <n v="28.5"/>
    <s v="120/80"/>
    <m/>
    <m/>
    <m/>
    <m/>
    <m/>
    <m/>
    <m/>
    <m/>
    <m/>
    <m/>
    <m/>
  </r>
  <r>
    <n v="47"/>
    <s v="Leydi Armas Veiga"/>
    <d v="1990-08-25T00:00:00"/>
    <n v="28.542465753424658"/>
    <x v="1"/>
    <x v="0"/>
    <s v="NO"/>
    <s v="NO"/>
    <s v="NO"/>
    <s v="NO"/>
    <s v="NO"/>
    <s v="NO"/>
    <s v="NO"/>
    <s v="SI"/>
    <s v="NO"/>
    <s v="SI"/>
    <s v="NO"/>
    <s v="NO"/>
    <s v="NO"/>
    <s v="SI"/>
    <m/>
    <s v="NO"/>
    <s v="SI"/>
    <s v="NO"/>
    <s v="A termino"/>
    <x v="0"/>
    <n v="58.6"/>
    <n v="1.57"/>
    <n v="23.77378392632561"/>
    <x v="0"/>
    <n v="29.693307834878404"/>
    <s v="NORMAL"/>
    <n v="86"/>
    <n v="34.661884931506847"/>
    <x v="1"/>
    <m/>
    <m/>
    <s v="-"/>
    <n v="103"/>
    <n v="0.83495145631067957"/>
    <x v="2"/>
    <n v="20"/>
    <n v="24.5"/>
    <s v="110/70"/>
    <m/>
    <m/>
    <m/>
    <m/>
    <m/>
    <m/>
    <m/>
    <m/>
    <m/>
    <m/>
    <m/>
  </r>
  <r>
    <n v="48"/>
    <s v="Juan A. Bejerano Gálvez"/>
    <d v="1967-09-21T00:00:00"/>
    <n v="51.484931506849314"/>
    <x v="2"/>
    <x v="1"/>
    <s v="NO"/>
    <s v="NO"/>
    <s v="NO"/>
    <s v="NO"/>
    <s v="NO"/>
    <s v="SI"/>
    <s v="NO"/>
    <s v="SI"/>
    <s v="NO"/>
    <s v="NO"/>
    <s v="SI"/>
    <s v="SI"/>
    <s v="SI"/>
    <s v="NO"/>
    <m/>
    <s v="NO"/>
    <s v="NO"/>
    <s v="NO"/>
    <s v="A termino"/>
    <x v="0"/>
    <n v="81.2"/>
    <n v="1.8"/>
    <n v="25.061728395061728"/>
    <x v="3"/>
    <n v="25.715608320649412"/>
    <s v="aumentada"/>
    <n v="95"/>
    <n v="27.264978082191778"/>
    <x v="1"/>
    <m/>
    <m/>
    <s v="-"/>
    <n v="109"/>
    <n v="0.87155963302752293"/>
    <x v="0"/>
    <n v="15"/>
    <n v="31"/>
    <s v="130/80"/>
    <m/>
    <m/>
    <m/>
    <m/>
    <m/>
    <m/>
    <m/>
    <m/>
    <m/>
    <m/>
    <m/>
  </r>
  <r>
    <n v="49"/>
    <s v="Madelen García Otero"/>
    <d v="1972-03-12T00:00:00"/>
    <n v="47.008219178082193"/>
    <x v="0"/>
    <x v="0"/>
    <s v="NO"/>
    <s v="NO"/>
    <s v="NO"/>
    <s v="NO"/>
    <s v="NO"/>
    <s v="NO"/>
    <s v="NO"/>
    <s v="SI"/>
    <s v="NO"/>
    <s v="NO"/>
    <s v="NO"/>
    <s v="SI"/>
    <s v="NO"/>
    <s v="NO"/>
    <m/>
    <s v="NO"/>
    <s v="NO"/>
    <s v="NO"/>
    <s v="A termino"/>
    <x v="0"/>
    <n v="68"/>
    <n v="1.55"/>
    <n v="28.303850156087407"/>
    <x v="1"/>
    <n v="39.376510598263792"/>
    <s v="aumentada"/>
    <n v="91"/>
    <n v="40.937816438356165"/>
    <x v="3"/>
    <m/>
    <m/>
    <s v="-"/>
    <n v="108"/>
    <n v="0.84259259259259256"/>
    <x v="2"/>
    <n v="40"/>
    <n v="30"/>
    <s v="130/90"/>
    <s v="130/90"/>
    <m/>
    <m/>
    <m/>
    <m/>
    <m/>
    <m/>
    <m/>
    <m/>
    <m/>
    <m/>
  </r>
  <r>
    <n v="50"/>
    <s v="Esperanza González"/>
    <d v="1962-08-22T00:00:00"/>
    <n v="56.56986301369863"/>
    <x v="2"/>
    <x v="0"/>
    <s v="SI"/>
    <s v="NO"/>
    <s v="SI"/>
    <s v="NO"/>
    <s v="SI"/>
    <s v="SI"/>
    <s v="NO"/>
    <s v="SI"/>
    <s v="SI"/>
    <s v="SI"/>
    <s v="NO"/>
    <s v="NO"/>
    <s v="SI"/>
    <s v="NO"/>
    <m/>
    <s v="NO"/>
    <s v="NO"/>
    <s v="NO"/>
    <s v="A termino"/>
    <x v="0"/>
    <n v="78.8"/>
    <n v="1.59"/>
    <n v="31.169653099165377"/>
    <x v="4"/>
    <n v="45.014652212149137"/>
    <s v="aumentada"/>
    <n v="117"/>
    <n v="54.464939726027396"/>
    <x v="3"/>
    <m/>
    <m/>
    <s v="-"/>
    <n v="112"/>
    <n v="1.0446428571428572"/>
    <x v="2"/>
    <n v="20"/>
    <n v="25"/>
    <s v="150/90"/>
    <s v="140/90"/>
    <m/>
    <m/>
    <m/>
    <m/>
    <m/>
    <m/>
    <m/>
    <m/>
    <m/>
    <m/>
  </r>
  <r>
    <n v="51"/>
    <s v="Arianne lópez Hernández"/>
    <d v="1984-12-13T00:00:00"/>
    <n v="34.243835616438353"/>
    <x v="1"/>
    <x v="0"/>
    <s v="SI"/>
    <s v="NO"/>
    <s v="NO"/>
    <s v="NO"/>
    <s v="NO"/>
    <s v="NO"/>
    <s v="NO"/>
    <s v="SI"/>
    <s v="NO"/>
    <s v="NO"/>
    <s v="NO"/>
    <s v="NO"/>
    <s v="SI"/>
    <s v="SI"/>
    <m/>
    <s v="NO"/>
    <s v="NO"/>
    <s v="NO"/>
    <s v="A termino"/>
    <x v="0"/>
    <n v="85.9"/>
    <n v="1.63"/>
    <n v="32.330911965072083"/>
    <x v="4"/>
    <n v="41.273176549867323"/>
    <s v="aumentada"/>
    <n v="103"/>
    <n v="43.384887671232875"/>
    <x v="3"/>
    <m/>
    <m/>
    <s v="-"/>
    <n v="113"/>
    <n v="0.91150442477876104"/>
    <x v="2"/>
    <n v="31"/>
    <n v="31.2"/>
    <s v="120/80"/>
    <m/>
    <m/>
    <m/>
    <m/>
    <m/>
    <m/>
    <m/>
    <m/>
    <m/>
    <m/>
    <m/>
  </r>
  <r>
    <n v="52"/>
    <s v="María L. Camacho Machín"/>
    <d v="1961-03-11T00:00:00"/>
    <n v="58.019178082191779"/>
    <x v="2"/>
    <x v="0"/>
    <s v="SI"/>
    <s v="NO"/>
    <s v="NO"/>
    <s v="SI"/>
    <s v="NO"/>
    <s v="SI"/>
    <s v="NO"/>
    <s v="SI"/>
    <s v="SI"/>
    <s v="NO"/>
    <s v="SI"/>
    <s v="SI"/>
    <s v="SI"/>
    <s v="SI"/>
    <m/>
    <s v="NO"/>
    <s v="NO"/>
    <s v="NO"/>
    <s v="Pretérmino"/>
    <x v="3"/>
    <n v="80"/>
    <n v="1.54"/>
    <n v="33.732501264968796"/>
    <x v="4"/>
    <n v="48.423412476866666"/>
    <s v="aumentada"/>
    <n v="99"/>
    <n v="46.883238356164384"/>
    <x v="3"/>
    <m/>
    <m/>
    <s v="-"/>
    <n v="119"/>
    <n v="0.83193277310924374"/>
    <x v="2"/>
    <n v="35"/>
    <n v="32"/>
    <s v="110/80"/>
    <m/>
    <m/>
    <m/>
    <m/>
    <m/>
    <m/>
    <m/>
    <m/>
    <m/>
    <m/>
    <m/>
  </r>
  <r>
    <n v="53"/>
    <s v="Daily Hernández Izquierdo"/>
    <d v="1985-11-01T00:00:00"/>
    <n v="33.358904109589041"/>
    <x v="1"/>
    <x v="0"/>
    <s v="NO"/>
    <s v="NO"/>
    <s v="NO"/>
    <s v="NO"/>
    <s v="NO"/>
    <s v="NO"/>
    <s v="NO"/>
    <s v="SI"/>
    <s v="NO"/>
    <s v="NO"/>
    <s v="NO"/>
    <s v="NO"/>
    <s v="NO"/>
    <s v="NO"/>
    <m/>
    <s v="NO"/>
    <s v="SI"/>
    <s v="SI"/>
    <s v="A termino"/>
    <x v="0"/>
    <n v="65.3"/>
    <n v="1.57"/>
    <n v="26.491946934966933"/>
    <x v="3"/>
    <n v="34.062884267165799"/>
    <s v="aumentada"/>
    <n v="92"/>
    <n v="38.360317808219179"/>
    <x v="3"/>
    <m/>
    <m/>
    <s v="-"/>
    <n v="103"/>
    <n v="0.89320388349514568"/>
    <x v="2"/>
    <n v="26"/>
    <n v="28"/>
    <s v="110/70"/>
    <m/>
    <m/>
    <m/>
    <m/>
    <m/>
    <m/>
    <m/>
    <m/>
    <m/>
    <m/>
    <m/>
  </r>
  <r>
    <n v="54"/>
    <s v="Manuel E. Pérez González "/>
    <d v="1962-11-10T00:00:00"/>
    <n v="56.350684931506848"/>
    <x v="2"/>
    <x v="1"/>
    <s v="NO"/>
    <s v="NO"/>
    <s v="NO"/>
    <s v="NO"/>
    <s v="NO"/>
    <s v="NO"/>
    <s v="SI"/>
    <s v="SI"/>
    <s v="SI"/>
    <s v="SI"/>
    <s v="NO"/>
    <s v="NO"/>
    <s v="SI"/>
    <s v="SI"/>
    <m/>
    <s v="NO"/>
    <s v="NO"/>
    <s v="NO"/>
    <s v="A termino"/>
    <x v="2"/>
    <n v="102.4"/>
    <n v="1.85"/>
    <n v="29.919649379108836"/>
    <x v="1"/>
    <n v="32.664236789177181"/>
    <s v="aumentada"/>
    <n v="112"/>
    <n v="37.395419178082179"/>
    <x v="3"/>
    <m/>
    <m/>
    <s v="-"/>
    <n v="115"/>
    <n v="0.97391304347826091"/>
    <x v="2"/>
    <n v="12"/>
    <n v="32"/>
    <s v="140/90"/>
    <m/>
    <m/>
    <m/>
    <m/>
    <m/>
    <m/>
    <m/>
    <m/>
    <m/>
    <m/>
    <m/>
  </r>
  <r>
    <n v="55"/>
    <s v="Orliany Albóniga Álvarez"/>
    <d v="1978-03-08T00:00:00"/>
    <n v="41.016438356164386"/>
    <x v="0"/>
    <x v="0"/>
    <s v="NO"/>
    <s v="NO"/>
    <s v="NO"/>
    <s v="NO"/>
    <s v="NO"/>
    <s v="NO"/>
    <s v="NO"/>
    <s v="NO"/>
    <s v="NO"/>
    <s v="NO"/>
    <s v="NO"/>
    <s v="SI"/>
    <s v="NO"/>
    <s v="NO"/>
    <m/>
    <s v="NO"/>
    <s v="NO"/>
    <s v="NO"/>
    <s v="A termino"/>
    <x v="0"/>
    <n v="76.5"/>
    <n v="1.55"/>
    <n v="31.841831425598333"/>
    <x v="4"/>
    <n v="42.243978532635808"/>
    <s v="aumentada"/>
    <n v="98.5"/>
    <n v="42.906132876712334"/>
    <x v="3"/>
    <m/>
    <m/>
    <s v="-"/>
    <n v="104.5"/>
    <n v="0.9425837320574163"/>
    <x v="2"/>
    <n v="43"/>
    <n v="32"/>
    <s v="140/90"/>
    <s v="120/90"/>
    <m/>
    <m/>
    <m/>
    <m/>
    <m/>
    <m/>
    <m/>
    <m/>
    <m/>
    <m/>
  </r>
  <r>
    <n v="5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5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5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5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6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7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8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9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0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1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2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3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4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5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6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7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8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19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0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1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2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3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4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5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6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7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8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5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6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7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8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299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300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301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302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303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n v="304"/>
    <m/>
    <m/>
    <s v=""/>
    <x v="4"/>
    <x v="2"/>
    <m/>
    <m/>
    <m/>
    <m/>
    <m/>
    <m/>
    <m/>
    <m/>
    <m/>
    <m/>
    <m/>
    <m/>
    <m/>
    <m/>
    <m/>
    <m/>
    <m/>
    <m/>
    <m/>
    <x v="1"/>
    <m/>
    <m/>
    <s v="-"/>
    <x v="7"/>
    <s v="-"/>
    <s v="-"/>
    <m/>
    <s v="-"/>
    <x v="2"/>
    <m/>
    <m/>
    <s v="-"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1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2"/>
    <m/>
    <m/>
    <m/>
    <m/>
    <s v="-"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  <r>
    <m/>
    <m/>
    <m/>
    <m/>
    <x v="5"/>
    <x v="2"/>
    <m/>
    <m/>
    <m/>
    <m/>
    <m/>
    <m/>
    <m/>
    <m/>
    <m/>
    <m/>
    <m/>
    <m/>
    <m/>
    <m/>
    <m/>
    <m/>
    <m/>
    <m/>
    <m/>
    <x v="1"/>
    <m/>
    <m/>
    <m/>
    <x v="8"/>
    <m/>
    <m/>
    <m/>
    <m/>
    <x v="4"/>
    <m/>
    <m/>
    <m/>
    <m/>
    <m/>
    <x v="3"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19">
  <r>
    <n v="99"/>
    <s v="Marla Garcia"/>
    <d v="1993-09-28T00:00:00"/>
    <n v="26.454794520547946"/>
    <s v="Entre 20 y 34 años"/>
    <x v="0"/>
    <s v="NO"/>
    <s v="NO"/>
    <s v="NO"/>
    <s v="NO"/>
    <s v="NO"/>
    <s v="NO"/>
    <s v="NO"/>
    <n v="46.8"/>
    <n v="1.56"/>
    <n v="156"/>
    <n v="19.230769230769226"/>
    <s v="NORMOPESO"/>
    <n v="60"/>
    <n v="0.38461538461538464"/>
    <s v="Aceptable"/>
    <n v="22.786509589041096"/>
    <x v="0"/>
    <x v="0"/>
    <x v="0"/>
    <n v="87"/>
    <n v="0.68965517241379315"/>
    <s v="normal"/>
    <n v="130"/>
    <n v="70"/>
    <n v="90"/>
    <s v="No"/>
    <s v="Ausente"/>
    <n v="0"/>
    <s v="Ausente"/>
    <s v="Ausente"/>
    <s v="NO"/>
    <s v="NO"/>
    <n v="5.5"/>
    <s v="Ausente"/>
    <n v="1"/>
    <s v="Ausente"/>
    <s v="NO"/>
    <n v="89.1"/>
    <n v="280"/>
    <n v="158"/>
    <n v="4.3"/>
    <n v="0.62"/>
    <n v="1.1100000000000001"/>
    <n v="3.99"/>
    <n v="0.56999999999999995"/>
    <n v="3.5945945945945943"/>
    <n v="3.8738738738738734"/>
    <s v="No"/>
    <s v="No "/>
    <s v="Ausente"/>
    <n v="0"/>
    <n v="0"/>
    <n v="1"/>
    <x v="0"/>
  </r>
  <r>
    <n v="20"/>
    <s v="Digna Becerra Socarrás"/>
    <d v="1993-09-12T00:00:00"/>
    <n v="25.991780821917807"/>
    <s v="Entre 20 y 34 años"/>
    <x v="0"/>
    <s v="NO"/>
    <s v="NO"/>
    <s v="NO"/>
    <s v="NO"/>
    <s v="NO"/>
    <s v="NO"/>
    <s v="NO"/>
    <n v="42.8"/>
    <n v="1.55"/>
    <n v="155"/>
    <n v="18.819855358316893"/>
    <s v="NORMOPESO"/>
    <n v="61"/>
    <n v="0.3935483870967742"/>
    <s v="Aceptable"/>
    <n v="22.684183561643835"/>
    <x v="0"/>
    <x v="0"/>
    <x v="0"/>
    <n v="89"/>
    <n v="0.68965517241379315"/>
    <s v="normal"/>
    <n v="120"/>
    <n v="70"/>
    <n v="86.666666666666671"/>
    <s v="No"/>
    <s v="Ausente"/>
    <n v="0"/>
    <s v="Ausente"/>
    <s v="Ausente"/>
    <s v="NO"/>
    <s v="NO"/>
    <n v="5.6"/>
    <s v="Ausente"/>
    <n v="1"/>
    <s v="Ausente"/>
    <s v="NO"/>
    <n v="88.9"/>
    <n v="284"/>
    <n v="148"/>
    <n v="4.0999999999999996"/>
    <n v="0.81"/>
    <n v="1.4"/>
    <n v="4"/>
    <n v="0.61"/>
    <n v="1.9950000000000001"/>
    <n v="2.15"/>
    <s v="No"/>
    <s v="No "/>
    <s v="Ausente"/>
    <n v="0"/>
    <n v="0"/>
    <n v="1"/>
    <x v="0"/>
  </r>
  <r>
    <n v="6"/>
    <s v="Ana María Carmenate Camejo"/>
    <d v="1993-11-08T00:00:00"/>
    <n v="25.991780821917807"/>
    <s v="Entre 20 y 34 años"/>
    <x v="0"/>
    <s v="NO"/>
    <s v="NO"/>
    <s v="NO"/>
    <s v="NO"/>
    <s v="NO"/>
    <s v="NO"/>
    <s v="NO"/>
    <n v="43.7"/>
    <n v="1.54"/>
    <n v="154"/>
    <n v="18.819855358316893"/>
    <s v="NORMOPESO"/>
    <n v="62"/>
    <n v="0.40259740259740262"/>
    <s v="Aceptable"/>
    <n v="22.684183561643835"/>
    <x v="0"/>
    <x v="0"/>
    <x v="0"/>
    <n v="86.5"/>
    <n v="0.68965517241379315"/>
    <s v="normal"/>
    <n v="120"/>
    <n v="70"/>
    <n v="86.666666666666671"/>
    <s v="No"/>
    <s v="Ausente"/>
    <n v="0"/>
    <s v="Ausente"/>
    <s v="Ausente"/>
    <s v="NO"/>
    <s v="NO"/>
    <n v="5.4"/>
    <s v="Ausente"/>
    <n v="0"/>
    <s v="Ausente"/>
    <s v="NO"/>
    <n v="90.2"/>
    <n v="294"/>
    <n v="171"/>
    <n v="5.0999999999999996"/>
    <n v="0.72"/>
    <n v="1.21"/>
    <n v="4.25"/>
    <n v="0.57999999999999996"/>
    <n v="1.9950000000000001"/>
    <n v="2.15"/>
    <s v="No"/>
    <s v="No "/>
    <s v="Ausente"/>
    <n v="0"/>
    <n v="0"/>
    <n v="0"/>
    <x v="0"/>
  </r>
  <r>
    <n v="101"/>
    <s v="Martiza Garcia Ferro"/>
    <d v="1993-01-28T00:00:00"/>
    <n v="25.991780821917807"/>
    <s v="Entre 20 y 34 años"/>
    <x v="0"/>
    <s v="NO"/>
    <s v="NO"/>
    <s v="NO"/>
    <s v="NO"/>
    <s v="NO"/>
    <s v="NO"/>
    <s v="NO"/>
    <n v="44.6"/>
    <n v="1.54"/>
    <n v="154"/>
    <n v="18.819855358316893"/>
    <s v="NORMOPESO"/>
    <n v="62"/>
    <n v="0.40259740259740262"/>
    <s v="Aceptable"/>
    <n v="22.684183561643835"/>
    <x v="0"/>
    <x v="0"/>
    <x v="0"/>
    <n v="88"/>
    <n v="0.68965517241379315"/>
    <s v="normal"/>
    <n v="110"/>
    <n v="60"/>
    <n v="76.666666666666671"/>
    <s v="No"/>
    <s v="Ausente"/>
    <n v="0"/>
    <s v="Ausente"/>
    <s v="Ausente"/>
    <s v="NO"/>
    <s v="NO"/>
    <n v="5.3"/>
    <s v="Ausente"/>
    <n v="0"/>
    <s v="Ausente"/>
    <s v="NO"/>
    <n v="77.8"/>
    <n v="279"/>
    <n v="149"/>
    <n v="4.8"/>
    <n v="0.71"/>
    <n v="1.3"/>
    <n v="4.2"/>
    <n v="0.53"/>
    <n v="1.9950000000000001"/>
    <n v="2.15"/>
    <s v="No"/>
    <s v="No "/>
    <s v="Ausente"/>
    <n v="0"/>
    <n v="0"/>
    <n v="0"/>
    <x v="0"/>
  </r>
  <r>
    <n v="153"/>
    <s v="Yairis Duque Martínez"/>
    <d v="1993-09-18T00:00:00"/>
    <n v="25.991780821917807"/>
    <s v="Entre 20 y 34 años"/>
    <x v="0"/>
    <s v="NO"/>
    <s v="NO"/>
    <s v="NO"/>
    <s v="NO"/>
    <s v="NO"/>
    <s v="NO"/>
    <s v="NO"/>
    <n v="45.8"/>
    <n v="1.56"/>
    <n v="156"/>
    <n v="18.819855358316893"/>
    <s v="NORMOPESO"/>
    <n v="63"/>
    <n v="0.40384615384615385"/>
    <s v="Aceptable"/>
    <n v="22.684183561643835"/>
    <x v="0"/>
    <x v="0"/>
    <x v="0"/>
    <n v="85"/>
    <n v="0.68965517241379315"/>
    <s v="normal"/>
    <n v="115"/>
    <n v="70"/>
    <n v="85"/>
    <s v="No"/>
    <s v="Ausente"/>
    <n v="0"/>
    <s v="Ausente"/>
    <s v="Ausente"/>
    <s v="NO"/>
    <s v="NO"/>
    <n v="5.2"/>
    <s v="Ausente"/>
    <n v="0"/>
    <s v="Ausente"/>
    <s v="NO"/>
    <n v="87.1"/>
    <n v="285"/>
    <n v="156"/>
    <n v="4"/>
    <n v="0.61"/>
    <n v="1.24"/>
    <n v="4.3"/>
    <n v="0.59"/>
    <n v="1.9950000000000001"/>
    <n v="2.15"/>
    <s v="No"/>
    <s v="No "/>
    <s v="Ausente"/>
    <n v="0"/>
    <n v="0"/>
    <n v="0"/>
    <x v="0"/>
  </r>
  <r>
    <n v="21"/>
    <s v="Dinora Márquez Guevara"/>
    <d v="1982-07-05T00:00:00"/>
    <n v="37.695890410958903"/>
    <s v="Entre 35 y 49 años"/>
    <x v="0"/>
    <s v="NO"/>
    <s v="NO"/>
    <s v="NO"/>
    <s v="SI"/>
    <s v="NO"/>
    <s v="NO"/>
    <s v="NO"/>
    <n v="63.4"/>
    <n v="1.65"/>
    <n v="165"/>
    <n v="23.287419651056016"/>
    <s v="NORMOPESO"/>
    <n v="69"/>
    <n v="0.41818181818181815"/>
    <s v="Aceptable"/>
    <n v="29.221791780821917"/>
    <x v="0"/>
    <x v="0"/>
    <x v="0"/>
    <n v="98"/>
    <n v="0.70408163265306123"/>
    <s v="normal"/>
    <n v="90"/>
    <n v="60"/>
    <n v="70"/>
    <s v="No"/>
    <s v="Ausente"/>
    <n v="0"/>
    <s v="Ausente"/>
    <s v="Ausente"/>
    <s v="NO"/>
    <s v="NO"/>
    <n v="3.9"/>
    <s v="Ausente"/>
    <n v="0"/>
    <s v="Ausente"/>
    <s v="NO"/>
    <n v="71"/>
    <n v="226"/>
    <n v="116"/>
    <n v="5.0999999999999996"/>
    <n v="0.91"/>
    <n v="1.24"/>
    <n v="4.1100000000000003"/>
    <n v="0.41"/>
    <n v="3.3145161290322585"/>
    <n v="4.1129032258064511"/>
    <s v="No"/>
    <s v="No "/>
    <s v="Ausente"/>
    <n v="0"/>
    <n v="0"/>
    <n v="0"/>
    <x v="0"/>
  </r>
  <r>
    <n v="60"/>
    <s v="Laura E. Chirolde Rojas"/>
    <d v="1985-09-09T00:00:00"/>
    <n v="34.512328767123286"/>
    <s v="Entre 20 y 34 años"/>
    <x v="0"/>
    <s v="NO"/>
    <s v="NO"/>
    <s v="NO"/>
    <s v="NO"/>
    <s v="NO"/>
    <s v="NO"/>
    <s v="NO"/>
    <n v="48.9"/>
    <n v="1.61"/>
    <n v="161"/>
    <n v="18.865012923884105"/>
    <s v="NORMOPESO"/>
    <n v="68"/>
    <n v="0.42236024844720499"/>
    <s v="Aceptable"/>
    <n v="27.916956164383564"/>
    <x v="0"/>
    <x v="0"/>
    <x v="0"/>
    <n v="96"/>
    <n v="0.70833333333333337"/>
    <s v="normal"/>
    <n v="105"/>
    <n v="60"/>
    <n v="75"/>
    <s v="No"/>
    <s v="Ausente"/>
    <n v="0"/>
    <s v="Ausente"/>
    <s v="Ausente"/>
    <s v="NO"/>
    <s v="NO"/>
    <n v="4.5"/>
    <s v="Ausente"/>
    <n v="0"/>
    <s v="Ausente"/>
    <s v="NO"/>
    <n v="83"/>
    <n v="366"/>
    <n v="177"/>
    <n v="4.7"/>
    <n v="1.21"/>
    <n v="1.21"/>
    <n v="4.0999999999999996"/>
    <n v="0.81"/>
    <n v="3.3884297520661155"/>
    <n v="3.8842975206611574"/>
    <s v="No"/>
    <s v="No "/>
    <s v="Ausente"/>
    <n v="0"/>
    <n v="0"/>
    <n v="0"/>
    <x v="0"/>
  </r>
  <r>
    <n v="83"/>
    <s v="Maria Elena Chirolde Rojas"/>
    <d v="1985-12-17T00:00:00"/>
    <n v="34.241095890410961"/>
    <s v="Entre 20 y 34 años"/>
    <x v="0"/>
    <s v="NO"/>
    <s v="NO"/>
    <s v="NO"/>
    <s v="NO"/>
    <s v="NO"/>
    <s v="NO"/>
    <s v="NO"/>
    <n v="47.5"/>
    <n v="1.61"/>
    <n v="161"/>
    <n v="18.324910304386403"/>
    <s v="BAJOPESO"/>
    <n v="68"/>
    <n v="0.42236024844720499"/>
    <s v="Aceptable"/>
    <n v="28.019282191780825"/>
    <x v="0"/>
    <x v="0"/>
    <x v="0"/>
    <n v="86"/>
    <n v="0.79069767441860461"/>
    <s v="normal"/>
    <n v="100"/>
    <n v="70"/>
    <n v="80"/>
    <s v="No"/>
    <s v="Ausente"/>
    <n v="0"/>
    <s v="Ausente"/>
    <s v="Ausente"/>
    <s v="NO"/>
    <s v="NO"/>
    <n v="4"/>
    <s v="Ausente"/>
    <n v="0"/>
    <s v="Ausente"/>
    <s v="NO"/>
    <n v="72"/>
    <n v="322"/>
    <n v="199"/>
    <n v="5"/>
    <n v="1.5"/>
    <n v="1.3"/>
    <n v="4"/>
    <n v="0.81"/>
    <n v="3.0769230769230766"/>
    <n v="3.8461538461538458"/>
    <s v="No"/>
    <s v="No "/>
    <s v="Ausente"/>
    <n v="0"/>
    <n v="0"/>
    <n v="0"/>
    <x v="0"/>
  </r>
  <r>
    <n v="28"/>
    <s v="Ernesto Díaz Pérez"/>
    <d v="1992-01-04T00:00:00"/>
    <n v="27.087671232876712"/>
    <s v="Entre 20 y 34 años"/>
    <x v="1"/>
    <s v="NO"/>
    <s v="NO"/>
    <s v="NO"/>
    <s v="NO"/>
    <s v="NO"/>
    <s v="NO"/>
    <s v="NO"/>
    <n v="64"/>
    <n v="1.75"/>
    <n v="175"/>
    <n v="21.107266435986162"/>
    <s v="NORMOPESO"/>
    <n v="75"/>
    <n v="0.42857142857142855"/>
    <s v="Aceptable"/>
    <n v="15.161854794520547"/>
    <x v="0"/>
    <x v="1"/>
    <x v="0"/>
    <n v="79"/>
    <n v="0.88636363636363635"/>
    <s v="normal"/>
    <n v="110"/>
    <n v="65"/>
    <n v="80"/>
    <s v="No"/>
    <s v="Ausente"/>
    <n v="0"/>
    <s v="Ausente"/>
    <s v="Ausente"/>
    <s v="NO"/>
    <s v="NO"/>
    <n v="5.2"/>
    <s v="Ausente"/>
    <n v="0"/>
    <s v="Ausente"/>
    <s v="NO"/>
    <n v="109"/>
    <n v="264"/>
    <n v="136"/>
    <n v="4.7"/>
    <n v="1.41"/>
    <n v="1.18"/>
    <n v="3.9"/>
    <n v="0.6"/>
    <n v="3.3050847457627119"/>
    <n v="3.9830508474576276"/>
    <s v="No"/>
    <s v="No "/>
    <s v="Ausente"/>
    <n v="0"/>
    <n v="0"/>
    <n v="0"/>
    <x v="0"/>
  </r>
  <r>
    <n v="30"/>
    <s v="Ernesto M. Cruz Hernández"/>
    <d v="1992-10-24T00:00:00"/>
    <n v="27.087671232876712"/>
    <s v="Entre 20 y 34 años"/>
    <x v="1"/>
    <s v="NO"/>
    <s v="NO"/>
    <s v="NO"/>
    <s v="NO"/>
    <s v="NO"/>
    <s v="NO"/>
    <s v="NO"/>
    <n v="60"/>
    <n v="1.69"/>
    <n v="169"/>
    <n v="21.107266435986162"/>
    <s v="NORMOPESO"/>
    <n v="74"/>
    <n v="0.43786982248520712"/>
    <s v="Aceptable"/>
    <n v="15.161854794520547"/>
    <x v="0"/>
    <x v="1"/>
    <x v="0"/>
    <n v="82"/>
    <n v="0.88636363636363635"/>
    <s v="normal"/>
    <n v="115"/>
    <n v="70"/>
    <n v="85"/>
    <s v="No"/>
    <s v="Ausente"/>
    <n v="0"/>
    <s v="Ausente"/>
    <s v="Ausente"/>
    <s v="NO"/>
    <s v="NO"/>
    <n v="5"/>
    <s v="Ausente"/>
    <n v="0"/>
    <s v="Ausente"/>
    <s v="NO"/>
    <n v="111"/>
    <n v="302"/>
    <n v="129"/>
    <n v="5.0999999999999996"/>
    <n v="1.32"/>
    <n v="1.4"/>
    <n v="4.2"/>
    <n v="0.7"/>
    <n v="3.0000000000000004"/>
    <n v="3.6428571428571428"/>
    <s v="No"/>
    <s v="No "/>
    <s v="Ausente"/>
    <n v="0"/>
    <n v="0"/>
    <n v="0"/>
    <x v="0"/>
  </r>
  <r>
    <n v="84"/>
    <s v="Maria Elena Suárez Camejo"/>
    <d v="1985-11-07T00:00:00"/>
    <n v="34.350684931506848"/>
    <s v="Entre 20 y 34 años"/>
    <x v="0"/>
    <s v="NO"/>
    <s v="NO"/>
    <s v="NO"/>
    <s v="NO"/>
    <s v="NO"/>
    <s v="NO"/>
    <s v="NO"/>
    <n v="54.2"/>
    <n v="1.61"/>
    <n v="161"/>
    <n v="20.909687126268274"/>
    <s v="NORMOPESO"/>
    <n v="71"/>
    <n v="0.44099378881987578"/>
    <s v="Aceptable"/>
    <n v="27.916956164383564"/>
    <x v="0"/>
    <x v="0"/>
    <x v="0"/>
    <n v="102"/>
    <n v="0.69607843137254899"/>
    <s v="normal"/>
    <n v="110"/>
    <n v="70"/>
    <n v="83.333333333333329"/>
    <s v="No"/>
    <s v="Ausente"/>
    <n v="0"/>
    <s v="Ausente"/>
    <s v="Ausente"/>
    <s v="NO"/>
    <s v="NO"/>
    <n v="4.12"/>
    <s v="Ausente"/>
    <n v="0"/>
    <s v="Ausente"/>
    <s v="NO"/>
    <n v="89"/>
    <n v="345"/>
    <n v="188"/>
    <n v="4.2"/>
    <n v="1.1200000000000001"/>
    <n v="1.29"/>
    <n v="4.0199999999999996"/>
    <n v="0.81"/>
    <n v="3.1162790697674416"/>
    <n v="3.2558139534883721"/>
    <s v="No"/>
    <s v="No "/>
    <s v="Ausente"/>
    <n v="0"/>
    <n v="0"/>
    <n v="0"/>
    <x v="0"/>
  </r>
  <r>
    <n v="19"/>
    <s v="Didiseka Claro Gómez"/>
    <d v="1973-07-31T00:00:00"/>
    <n v="46.320547945205476"/>
    <s v="Entre 35 y 49 años"/>
    <x v="0"/>
    <s v="NO"/>
    <s v="NO"/>
    <s v="NO"/>
    <s v="NO"/>
    <s v="NO"/>
    <s v="NO"/>
    <s v="NO"/>
    <n v="59.6"/>
    <n v="1.64"/>
    <n v="164"/>
    <n v="22.159428911362287"/>
    <s v="NORMOPESO"/>
    <n v="72.900000000000006"/>
    <n v="0.44451219512195128"/>
    <s v="Aceptable"/>
    <n v="32.839941095890417"/>
    <x v="0"/>
    <x v="0"/>
    <x v="0"/>
    <n v="105"/>
    <n v="0.69428571428571439"/>
    <s v="normal"/>
    <n v="105"/>
    <n v="65"/>
    <n v="78.333333333333329"/>
    <s v="No"/>
    <s v="Ausente"/>
    <n v="0"/>
    <s v="Ausente"/>
    <s v="Ausente"/>
    <s v="NO"/>
    <s v="NO"/>
    <n v="4.2"/>
    <s v="Ausente"/>
    <n v="0"/>
    <s v="Ausente"/>
    <s v="NO"/>
    <n v="124"/>
    <n v="314"/>
    <n v="151"/>
    <n v="3.8"/>
    <n v="0.73"/>
    <n v="1.34"/>
    <n v="4.13"/>
    <n v="0.6"/>
    <n v="3.0820895522388057"/>
    <n v="2.8358208955223878"/>
    <s v="No"/>
    <s v="No "/>
    <s v="Ausente"/>
    <n v="0"/>
    <n v="0"/>
    <n v="0"/>
    <x v="0"/>
  </r>
  <r>
    <n v="93"/>
    <s v="maría T González Fernández"/>
    <d v="1963-02-03T00:00:00"/>
    <n v="57.126027397260273"/>
    <s v="Entre 40 y 64 años"/>
    <x v="0"/>
    <s v="NO"/>
    <s v="SI"/>
    <s v="NO"/>
    <s v="NO"/>
    <s v="NO"/>
    <s v="NO"/>
    <s v="NO"/>
    <n v="64.099999999999994"/>
    <n v="1.64"/>
    <n v="164"/>
    <n v="23.832540154669843"/>
    <s v="NORMOPESO"/>
    <n v="73"/>
    <n v="0.4451219512195122"/>
    <s v="Aceptable"/>
    <n v="35.271852054794515"/>
    <x v="0"/>
    <x v="0"/>
    <x v="0"/>
    <n v="112"/>
    <n v="0.6517857142857143"/>
    <s v="normal"/>
    <n v="140"/>
    <n v="90"/>
    <n v="106.66666666666667"/>
    <s v="Ya diagnosticada"/>
    <s v="Presente"/>
    <n v="1"/>
    <s v="Ausente"/>
    <s v="Ausente"/>
    <s v="SI"/>
    <s v="NO"/>
    <n v="3.8"/>
    <s v="Ausente"/>
    <n v="0"/>
    <s v="Ausente"/>
    <s v="NO"/>
    <n v="108"/>
    <n v="221"/>
    <n v="146"/>
    <n v="5"/>
    <n v="1.1000000000000001"/>
    <n v="1.2"/>
    <n v="4.0999999999999996"/>
    <n v="0.54"/>
    <n v="3.4166666666666665"/>
    <n v="4.166666666666667"/>
    <s v="No"/>
    <s v="ya diagnosticada"/>
    <s v="Presente"/>
    <n v="0"/>
    <n v="0"/>
    <n v="1"/>
    <x v="0"/>
  </r>
  <r>
    <n v="1"/>
    <s v="Adalina Crespo Labrador"/>
    <d v="1973-04-28T00:00:00"/>
    <n v="46.320547945205476"/>
    <s v="Entre 35 y 49 años"/>
    <x v="0"/>
    <s v="NO"/>
    <s v="NO"/>
    <s v="NO"/>
    <s v="NO"/>
    <s v="NO"/>
    <s v="NO"/>
    <s v="NO"/>
    <n v="60.4"/>
    <n v="1.61"/>
    <n v="161"/>
    <n v="23.301570155472394"/>
    <s v="NORMOPESO"/>
    <n v="72.599999999999994"/>
    <n v="0.45093167701863351"/>
    <s v="Aceptable"/>
    <n v="32.708241095890408"/>
    <x v="0"/>
    <x v="0"/>
    <x v="0"/>
    <n v="103.2"/>
    <n v="0.70348837209302317"/>
    <s v="normal"/>
    <n v="100"/>
    <n v="70"/>
    <n v="80"/>
    <s v="No"/>
    <s v="Ausente"/>
    <n v="0"/>
    <s v="Ausente"/>
    <s v="Ausente"/>
    <s v="NO"/>
    <s v="NO"/>
    <n v="3.6"/>
    <s v="Ausente"/>
    <n v="0"/>
    <s v="Ausente"/>
    <s v="NO"/>
    <n v="164"/>
    <n v="204"/>
    <n v="142"/>
    <n v="4.01"/>
    <n v="0.9"/>
    <n v="1.4"/>
    <n v="4.5"/>
    <n v="0.56000000000000005"/>
    <n v="3.2142857142857144"/>
    <n v="2.8642857142857143"/>
    <s v="No"/>
    <s v="No "/>
    <s v="Ausente"/>
    <n v="0"/>
    <n v="0"/>
    <n v="0"/>
    <x v="0"/>
  </r>
  <r>
    <n v="163"/>
    <s v="Yunit Hernandez Rodriguez"/>
    <d v="1973-06-05T00:00:00"/>
    <n v="46.783561643835618"/>
    <s v="Entre 35 y 49 años"/>
    <x v="0"/>
    <s v="NO"/>
    <s v="NO"/>
    <s v="NO"/>
    <s v="NO"/>
    <s v="NO"/>
    <s v="NO"/>
    <s v="NO"/>
    <n v="61.5"/>
    <n v="1.62"/>
    <n v="162"/>
    <n v="23.433927754915405"/>
    <s v="NORMOPESO"/>
    <n v="73.5"/>
    <n v="0.45370370370370372"/>
    <s v="Aceptable"/>
    <n v="33.205667123287675"/>
    <x v="0"/>
    <x v="0"/>
    <x v="0"/>
    <n v="101.2"/>
    <n v="0.72628458498023718"/>
    <s v="normal"/>
    <n v="100"/>
    <n v="60"/>
    <n v="73.333333333333329"/>
    <s v="No"/>
    <s v="Ausente"/>
    <n v="0"/>
    <s v="Ausente"/>
    <s v="Ausente"/>
    <s v="NO"/>
    <s v="NO"/>
    <n v="5"/>
    <s v="Ausente"/>
    <n v="0"/>
    <s v="Ausente"/>
    <s v="NO"/>
    <n v="101"/>
    <n v="351"/>
    <n v="200"/>
    <n v="4.2"/>
    <n v="1"/>
    <n v="1.22"/>
    <n v="4.0999999999999996"/>
    <n v="0.71"/>
    <n v="3.360655737704918"/>
    <n v="3.4426229508196724"/>
    <s v="No"/>
    <s v="No "/>
    <s v="Ausente"/>
    <n v="0"/>
    <n v="0"/>
    <n v="0"/>
    <x v="0"/>
  </r>
  <r>
    <n v="125"/>
    <s v="Rafaela González Castro"/>
    <d v="1987-08-15T00:00:00"/>
    <n v="32.580821917808223"/>
    <s v="Entre 20 y 34 años"/>
    <x v="0"/>
    <s v="NO"/>
    <s v="NO"/>
    <s v="NO"/>
    <s v="NO"/>
    <s v="NO"/>
    <s v="NO"/>
    <s v="NO"/>
    <n v="58.2"/>
    <n v="1.67"/>
    <n v="167"/>
    <n v="20.868442755208147"/>
    <s v="NORMOPESO"/>
    <n v="76"/>
    <n v="0.45508982035928142"/>
    <s v="Aceptable"/>
    <n v="31.164361643835612"/>
    <x v="0"/>
    <x v="0"/>
    <x v="0"/>
    <n v="115"/>
    <n v="0.66086956521739126"/>
    <s v="normal"/>
    <n v="120"/>
    <n v="75"/>
    <n v="90"/>
    <s v="No"/>
    <s v="Ausente"/>
    <n v="0"/>
    <s v="Ausente"/>
    <s v="Ausente"/>
    <s v="NO"/>
    <s v="NO"/>
    <n v="4.0999999999999996"/>
    <s v="Ausente"/>
    <n v="0"/>
    <s v="Ausente"/>
    <s v="NO"/>
    <n v="62"/>
    <n v="323"/>
    <n v="124.9"/>
    <n v="3.8"/>
    <n v="1.21"/>
    <n v="1.2"/>
    <n v="3.5"/>
    <n v="0.64"/>
    <n v="2.916666666666667"/>
    <n v="3.1666666666666665"/>
    <s v="No"/>
    <s v="No "/>
    <s v="Ausente"/>
    <n v="0"/>
    <n v="0"/>
    <n v="0"/>
    <x v="0"/>
  </r>
  <r>
    <n v="109"/>
    <s v="Mirka Duque González"/>
    <d v="1973-06-05T00:00:00"/>
    <n v="46.320547945205476"/>
    <s v="Entre 35 y 49 años"/>
    <x v="0"/>
    <s v="NO"/>
    <s v="NO"/>
    <s v="NO"/>
    <s v="NO"/>
    <s v="NO"/>
    <s v="NO"/>
    <s v="NO"/>
    <n v="61.5"/>
    <n v="1.62"/>
    <n v="162"/>
    <n v="23.433927754915405"/>
    <s v="NORMOPESO"/>
    <n v="74.099999999999994"/>
    <n v="0.45740740740740737"/>
    <s v="Aceptable"/>
    <n v="33.366741095890411"/>
    <x v="0"/>
    <x v="0"/>
    <x v="0"/>
    <n v="102"/>
    <n v="0.72647058823529409"/>
    <s v="normal"/>
    <n v="110"/>
    <n v="70"/>
    <n v="83.333333333333329"/>
    <s v="No"/>
    <s v="Ausente"/>
    <n v="0"/>
    <s v="Ausente"/>
    <s v="Ausente"/>
    <s v="NO"/>
    <s v="NO"/>
    <n v="4.5"/>
    <s v="Ausente"/>
    <n v="0"/>
    <s v="Ausente"/>
    <s v="NO"/>
    <n v="1.5"/>
    <n v="321"/>
    <n v="175"/>
    <n v="3.6"/>
    <n v="0.89"/>
    <n v="1.21"/>
    <n v="4.2"/>
    <n v="0.64"/>
    <n v="3.4710743801652897"/>
    <n v="2.9752066115702482"/>
    <s v="No"/>
    <s v="No "/>
    <s v="Ausente"/>
    <n v="0"/>
    <n v="0"/>
    <n v="0"/>
    <x v="0"/>
  </r>
  <r>
    <n v="13"/>
    <s v="Cintia González Martínez"/>
    <d v="1985-08-04T00:00:00"/>
    <n v="34.610958904109587"/>
    <s v="Entre 20 y 34 años"/>
    <x v="0"/>
    <s v="NO"/>
    <s v="NO"/>
    <s v="NO"/>
    <s v="NO"/>
    <s v="NO"/>
    <s v="NO"/>
    <s v="NO"/>
    <n v="56.4"/>
    <n v="1.61"/>
    <n v="161"/>
    <n v="21.758419814050381"/>
    <s v="NORMOPESO"/>
    <n v="74"/>
    <n v="0.45962732919254656"/>
    <s v="Aceptable"/>
    <n v="27.916956164383564"/>
    <x v="0"/>
    <x v="0"/>
    <x v="0"/>
    <n v="94"/>
    <n v="0.78723404255319152"/>
    <s v="normal"/>
    <n v="100"/>
    <n v="70"/>
    <n v="80"/>
    <s v="No"/>
    <s v="Ausente"/>
    <n v="0"/>
    <s v="Ausente"/>
    <s v="Ausente"/>
    <s v="NO"/>
    <s v="NO"/>
    <n v="4.0199999999999996"/>
    <s v="Ausente"/>
    <n v="0"/>
    <s v="Ausente"/>
    <s v="NO"/>
    <n v="99"/>
    <n v="364"/>
    <n v="164"/>
    <n v="4.2"/>
    <n v="1.41"/>
    <n v="1.31"/>
    <n v="4.1500000000000004"/>
    <n v="0.81"/>
    <n v="3.16793893129771"/>
    <n v="3.2061068702290076"/>
    <s v="No"/>
    <s v="No "/>
    <s v="Ausente"/>
    <n v="0"/>
    <n v="0"/>
    <n v="0"/>
    <x v="0"/>
  </r>
  <r>
    <n v="156"/>
    <s v="Yanet Marquez Martínez"/>
    <d v="1982-10-21T00:00:00"/>
    <n v="37.4"/>
    <s v="Entre 35 y 49 años"/>
    <x v="0"/>
    <s v="NO"/>
    <s v="NO"/>
    <s v="NO"/>
    <s v="SI"/>
    <s v="NO"/>
    <s v="NO"/>
    <s v="NO"/>
    <n v="62.5"/>
    <n v="1.63"/>
    <n v="163"/>
    <n v="23.523655387858032"/>
    <s v="NORMOPESO"/>
    <n v="75"/>
    <n v="0.46012269938650308"/>
    <s v="Aceptable"/>
    <n v="31.790399999999998"/>
    <x v="0"/>
    <x v="0"/>
    <x v="0"/>
    <n v="102"/>
    <n v="0.73529411764705888"/>
    <s v="normal"/>
    <n v="105"/>
    <n v="65"/>
    <n v="78.333333333333329"/>
    <s v="No"/>
    <s v="Ausente"/>
    <n v="0"/>
    <s v="Ausente"/>
    <s v="Ausente"/>
    <s v="NO"/>
    <s v="NO"/>
    <n v="3.2"/>
    <s v="Ausente"/>
    <n v="0"/>
    <s v="Ausente"/>
    <s v="NO"/>
    <n v="72"/>
    <n v="321"/>
    <n v="112"/>
    <n v="3.5"/>
    <n v="0.87"/>
    <n v="1.23"/>
    <n v="4.0999999999999996"/>
    <n v="0.36"/>
    <n v="3.333333333333333"/>
    <n v="2.845528455284553"/>
    <s v="No"/>
    <s v="No "/>
    <s v="Ausente"/>
    <n v="0"/>
    <n v="0"/>
    <n v="0"/>
    <x v="0"/>
  </r>
  <r>
    <n v="22"/>
    <s v="Elena Martínez Pérez"/>
    <d v="1963-05-24T00:00:00"/>
    <n v="56.824657534246576"/>
    <s v="Entre 40 y 64 años"/>
    <x v="0"/>
    <s v="NO"/>
    <s v="SI"/>
    <s v="SI"/>
    <s v="NO"/>
    <s v="NO"/>
    <s v="NO"/>
    <s v="NO"/>
    <n v="62.1"/>
    <n v="1.65"/>
    <n v="165"/>
    <n v="22.809917355371905"/>
    <s v="NORMOPESO"/>
    <n v="76"/>
    <n v="0.46060606060606063"/>
    <s v="Aceptable"/>
    <n v="36.522249315068493"/>
    <x v="0"/>
    <x v="0"/>
    <x v="0"/>
    <n v="120"/>
    <n v="0.6333333333333333"/>
    <s v="normal"/>
    <n v="120"/>
    <n v="80"/>
    <n v="93.333333333333329"/>
    <s v="No"/>
    <s v="Ausente"/>
    <n v="0"/>
    <s v="Ausente"/>
    <s v="Ausente"/>
    <s v="SI"/>
    <s v="NO"/>
    <n v="4.0999999999999996"/>
    <s v="Ausente"/>
    <n v="0"/>
    <s v="Ausente"/>
    <s v="NO"/>
    <n v="104"/>
    <n v="242"/>
    <n v="154"/>
    <n v="3.6"/>
    <n v="0.84"/>
    <n v="1.42"/>
    <n v="4"/>
    <n v="0.7"/>
    <n v="2.8169014084507045"/>
    <n v="2.535211267605634"/>
    <s v="No"/>
    <s v="ya diagnosticada"/>
    <s v="Presente"/>
    <n v="0"/>
    <n v="0"/>
    <n v="0"/>
    <x v="0"/>
  </r>
  <r>
    <n v="158"/>
    <s v="Yenia López Martíines"/>
    <d v="1987-01-01T00:00:00"/>
    <n v="33.200000000000003"/>
    <s v="Entre 20 y 34 años"/>
    <x v="0"/>
    <s v="NO"/>
    <s v="NO"/>
    <s v="NO"/>
    <s v="NO"/>
    <s v="NO"/>
    <s v="NO"/>
    <s v="NO"/>
    <n v="59.5"/>
    <n v="1.64"/>
    <n v="164"/>
    <n v="22.122248661511009"/>
    <s v="NORMOPESO"/>
    <n v="76"/>
    <n v="0.46341463414634149"/>
    <s v="Aceptable"/>
    <n v="31.301200000000001"/>
    <x v="0"/>
    <x v="0"/>
    <x v="0"/>
    <n v="97"/>
    <n v="0.78350515463917525"/>
    <s v="normal"/>
    <n v="110"/>
    <n v="80"/>
    <n v="90"/>
    <s v="No"/>
    <s v="Ausente"/>
    <n v="0"/>
    <s v="Ausente"/>
    <s v="Ausente"/>
    <s v="NO"/>
    <s v="NO"/>
    <n v="3.9"/>
    <s v="Ausente"/>
    <n v="0"/>
    <s v="Ausente"/>
    <s v="NO"/>
    <n v="81"/>
    <n v="325"/>
    <n v="101"/>
    <n v="4.5"/>
    <n v="1.42"/>
    <n v="1.5"/>
    <n v="3.2"/>
    <n v="0.7"/>
    <n v="2.1333333333333333"/>
    <n v="3"/>
    <s v="No"/>
    <s v="No "/>
    <s v="Ausente"/>
    <n v="0"/>
    <n v="0"/>
    <n v="0"/>
    <x v="0"/>
  </r>
  <r>
    <n v="29"/>
    <s v="Ernesto García Pérez"/>
    <d v="1992-09-14T00:00:00"/>
    <n v="27.087671232876712"/>
    <s v="Entre 20 y 34 años"/>
    <x v="1"/>
    <s v="NO"/>
    <s v="NO"/>
    <s v="NO"/>
    <s v="NO"/>
    <s v="NO"/>
    <s v="NO"/>
    <s v="NO"/>
    <n v="62"/>
    <n v="1.72"/>
    <n v="172"/>
    <n v="21.107266435986162"/>
    <s v="NORMOPESO"/>
    <n v="80"/>
    <n v="0.46511627906976744"/>
    <s v="Aceptable"/>
    <n v="15.161854794520547"/>
    <x v="0"/>
    <x v="1"/>
    <x v="0"/>
    <n v="90"/>
    <n v="0.88636363636363635"/>
    <s v="normal"/>
    <n v="100"/>
    <n v="70"/>
    <n v="80"/>
    <s v="No"/>
    <s v="Ausente"/>
    <n v="0"/>
    <s v="Ausente"/>
    <s v="Ausente"/>
    <s v="NO"/>
    <s v="NO"/>
    <n v="4.3"/>
    <s v="Ausente"/>
    <n v="0"/>
    <s v="Ausente"/>
    <s v="NO"/>
    <n v="103"/>
    <n v="254"/>
    <n v="124"/>
    <n v="4.8"/>
    <n v="1.28"/>
    <n v="1.24"/>
    <n v="4"/>
    <n v="0.5"/>
    <n v="3.2258064516129035"/>
    <n v="3.8709677419354835"/>
    <s v="No"/>
    <s v="No "/>
    <s v="Ausente"/>
    <n v="0"/>
    <n v="0"/>
    <n v="0"/>
    <x v="0"/>
  </r>
  <r>
    <n v="43"/>
    <s v="Herminia Díaz Matos"/>
    <d v="1963-11-08T00:00:00"/>
    <n v="56.364383561643834"/>
    <s v="Entre 40 y 64 años"/>
    <x v="0"/>
    <s v="NO"/>
    <s v="SI"/>
    <s v="SI"/>
    <s v="NO"/>
    <s v="NO"/>
    <s v="NO"/>
    <s v="NO"/>
    <n v="60.6"/>
    <n v="1.65"/>
    <n v="165"/>
    <n v="22.25895316804408"/>
    <s v="NORMOPESO"/>
    <n v="78"/>
    <n v="0.47272727272727272"/>
    <s v="Aceptable"/>
    <n v="37.298528767123287"/>
    <x v="0"/>
    <x v="0"/>
    <x v="0"/>
    <n v="97"/>
    <n v="0.80412371134020622"/>
    <s v="Obesidad Abdominal"/>
    <n v="140"/>
    <n v="90"/>
    <n v="106.66666666666667"/>
    <s v="Ya diagnosticada"/>
    <s v="Presente"/>
    <n v="1"/>
    <s v="Ausente"/>
    <s v="Ausente"/>
    <s v="SI"/>
    <s v="NO"/>
    <n v="3.2"/>
    <s v="Ausente"/>
    <n v="0"/>
    <s v="Ausente"/>
    <s v="NO"/>
    <n v="102"/>
    <n v="220"/>
    <n v="121"/>
    <n v="5"/>
    <n v="1"/>
    <n v="1.6"/>
    <n v="3.9"/>
    <n v="0.9"/>
    <n v="2.4375"/>
    <n v="3.125"/>
    <s v="No"/>
    <s v="ya diagnosticada"/>
    <s v="Presente"/>
    <n v="0"/>
    <n v="0"/>
    <n v="1"/>
    <x v="0"/>
  </r>
  <r>
    <n v="114"/>
    <s v="Nidia Suárez Fernández"/>
    <d v="1987-09-03T00:00:00"/>
    <n v="32.528767123287672"/>
    <s v="Entre 20 y 34 años"/>
    <x v="0"/>
    <s v="NO"/>
    <s v="NO"/>
    <s v="NO"/>
    <s v="NO"/>
    <s v="NO"/>
    <s v="NO"/>
    <s v="NO"/>
    <n v="60"/>
    <n v="1.65"/>
    <n v="165"/>
    <n v="22.03856749311295"/>
    <s v="NORMOPESO"/>
    <n v="78"/>
    <n v="0.47272727272727272"/>
    <s v="Aceptable"/>
    <n v="32.030857534246572"/>
    <x v="0"/>
    <x v="0"/>
    <x v="0"/>
    <n v="106"/>
    <n v="0.73584905660377353"/>
    <s v="normal"/>
    <n v="115"/>
    <n v="80"/>
    <n v="91.666666666666671"/>
    <s v="No"/>
    <s v="Ausente"/>
    <n v="0"/>
    <s v="Ausente"/>
    <s v="Ausente"/>
    <s v="NO"/>
    <s v="NO"/>
    <n v="3.9"/>
    <s v="Ausente"/>
    <n v="0"/>
    <s v="Ausente"/>
    <s v="NO"/>
    <n v="96"/>
    <n v="381"/>
    <n v="121"/>
    <n v="3.9"/>
    <n v="1.1399999999999999"/>
    <n v="1.4"/>
    <n v="3.8"/>
    <n v="0.5"/>
    <n v="2.7142857142857144"/>
    <n v="2.785714285714286"/>
    <s v="No"/>
    <s v="No "/>
    <s v="Ausente"/>
    <n v="0"/>
    <n v="0"/>
    <n v="0"/>
    <x v="0"/>
  </r>
  <r>
    <n v="145"/>
    <s v="Sonia Crespo Paredes"/>
    <d v="1987-11-04T00:00:00"/>
    <n v="32.358904109589041"/>
    <s v="Entre 20 y 34 años"/>
    <x v="0"/>
    <s v="NO"/>
    <s v="NO"/>
    <s v="NO"/>
    <s v="NO"/>
    <s v="NO"/>
    <s v="NO"/>
    <s v="NO"/>
    <n v="57.9"/>
    <n v="1.69"/>
    <n v="169"/>
    <n v="20.272399425790415"/>
    <s v="NORMOPESO"/>
    <n v="80"/>
    <n v="0.47337278106508873"/>
    <s v="Aceptable"/>
    <n v="32.871317808219175"/>
    <x v="1"/>
    <x v="0"/>
    <x v="0"/>
    <n v="114"/>
    <n v="0.70175438596491224"/>
    <s v="normal"/>
    <n v="120"/>
    <n v="70"/>
    <n v="86.666666666666671"/>
    <s v="No"/>
    <s v="Ausente"/>
    <n v="0"/>
    <s v="Ausente"/>
    <s v="Ausente"/>
    <s v="NO"/>
    <s v="NO"/>
    <n v="3.2"/>
    <s v="Ausente"/>
    <n v="0"/>
    <s v="Ausente"/>
    <s v="NO"/>
    <n v="88"/>
    <n v="342"/>
    <n v="1.4"/>
    <n v="4.2"/>
    <n v="1.56"/>
    <n v="1.2"/>
    <n v="3.9"/>
    <n v="0.6"/>
    <n v="3.25"/>
    <n v="3.5000000000000004"/>
    <s v="No"/>
    <s v="No "/>
    <s v="Ausente"/>
    <n v="0"/>
    <n v="0"/>
    <n v="0"/>
    <x v="0"/>
  </r>
  <r>
    <n v="67"/>
    <s v="Lisandra Crespo Cabrera"/>
    <d v="1982-06-21T00:00:00"/>
    <n v="37.734246575342468"/>
    <s v="Entre 35 y 49 años"/>
    <x v="0"/>
    <s v="NO"/>
    <s v="NO"/>
    <s v="NO"/>
    <s v="SI"/>
    <s v="NO"/>
    <s v="NO"/>
    <s v="NO"/>
    <n v="59.8"/>
    <n v="1.64"/>
    <n v="164"/>
    <n v="22.233789411064844"/>
    <s v="NORMOPESO"/>
    <n v="78"/>
    <n v="0.47560975609756095"/>
    <s v="Aceptable"/>
    <n v="33.181268493150682"/>
    <x v="0"/>
    <x v="0"/>
    <x v="0"/>
    <n v="100"/>
    <n v="0.78"/>
    <s v="normal"/>
    <n v="90"/>
    <n v="60"/>
    <n v="70"/>
    <s v="No"/>
    <s v="Ausente"/>
    <n v="0"/>
    <s v="Ausente"/>
    <s v="Ausente"/>
    <s v="NO"/>
    <s v="NO"/>
    <n v="4.2"/>
    <s v="Ausente"/>
    <n v="0"/>
    <s v="Ausente"/>
    <s v="NO"/>
    <n v="64"/>
    <n v="221"/>
    <n v="126"/>
    <n v="4.4000000000000004"/>
    <n v="0.63"/>
    <n v="1.28"/>
    <n v="4.3"/>
    <n v="0.42"/>
    <n v="3.359375"/>
    <n v="3.4375"/>
    <s v="No"/>
    <s v="No "/>
    <s v="Ausente"/>
    <n v="0"/>
    <n v="0"/>
    <n v="0"/>
    <x v="0"/>
  </r>
  <r>
    <n v="87"/>
    <s v="María J Rodríguez Romero"/>
    <d v="1983-03-22T00:00:00"/>
    <n v="36.983561643835614"/>
    <s v="Entre 35 y 49 años"/>
    <x v="0"/>
    <s v="NO"/>
    <s v="NO"/>
    <s v="NO"/>
    <s v="NO"/>
    <s v="SI"/>
    <s v="NO"/>
    <s v="NO"/>
    <n v="67"/>
    <n v="1.64"/>
    <n v="164"/>
    <n v="24.910767400356935"/>
    <s v="NORMOPESO"/>
    <n v="79"/>
    <n v="0.48170731707317072"/>
    <s v="Aceptable"/>
    <n v="33.454367123287668"/>
    <x v="0"/>
    <x v="0"/>
    <x v="0"/>
    <n v="100"/>
    <n v="0.79"/>
    <s v="normal"/>
    <n v="110"/>
    <n v="80"/>
    <n v="90"/>
    <s v="No"/>
    <s v="Ausente"/>
    <n v="0"/>
    <s v="Ausente"/>
    <s v="Ausente"/>
    <s v="NO"/>
    <s v="NO"/>
    <n v="4.0999999999999996"/>
    <s v="Ausente"/>
    <n v="0"/>
    <s v="Ausente"/>
    <s v="NO"/>
    <n v="98"/>
    <n v="233"/>
    <n v="204"/>
    <n v="3.6"/>
    <n v="1.04"/>
    <n v="1.37"/>
    <n v="4"/>
    <n v="0.7"/>
    <n v="2.9197080291970803"/>
    <n v="2.6277372262773722"/>
    <s v="No"/>
    <s v="No "/>
    <s v="Ausente"/>
    <n v="0"/>
    <n v="0"/>
    <n v="0"/>
    <x v="0"/>
  </r>
  <r>
    <n v="69"/>
    <s v="Lucía Suárez Labrador"/>
    <d v="1963-11-08T00:00:00"/>
    <n v="56.364383561643834"/>
    <s v="Entre 40 y 64 años"/>
    <x v="0"/>
    <s v="NO"/>
    <s v="SI"/>
    <s v="NO"/>
    <s v="NO"/>
    <s v="NO"/>
    <s v="NO"/>
    <s v="NO"/>
    <n v="60.6"/>
    <n v="1.61"/>
    <n v="161"/>
    <n v="23.378727672543494"/>
    <s v="NORMOPESO"/>
    <n v="78"/>
    <n v="0.48447204968944102"/>
    <s v="Aceptable"/>
    <n v="37.298528767123287"/>
    <x v="0"/>
    <x v="0"/>
    <x v="0"/>
    <n v="97"/>
    <n v="0.80412371134020622"/>
    <s v="Obesidad Abdominal"/>
    <n v="115"/>
    <n v="70"/>
    <n v="85"/>
    <s v="No"/>
    <s v="Ausente"/>
    <n v="0"/>
    <s v="Ausente"/>
    <s v="Ausente"/>
    <s v="SI"/>
    <s v="NO"/>
    <n v="3.2"/>
    <s v="Ausente"/>
    <n v="0"/>
    <s v="Ausente"/>
    <s v="NO"/>
    <n v="102"/>
    <n v="220"/>
    <n v="121"/>
    <n v="4.3"/>
    <n v="1"/>
    <n v="1.6"/>
    <n v="3.9"/>
    <n v="0.9"/>
    <n v="2.4375"/>
    <n v="2.6874999999999996"/>
    <s v="No"/>
    <s v="ya diagnosticada"/>
    <s v="Presente"/>
    <n v="0"/>
    <n v="0"/>
    <n v="0"/>
    <x v="0"/>
  </r>
  <r>
    <n v="111"/>
    <s v="Nelly Mojena Verde"/>
    <d v="1964-09-03T00:00:00"/>
    <n v="55.542465753424658"/>
    <s v="Entre 40 y 64 años"/>
    <x v="0"/>
    <s v="NO"/>
    <s v="NO"/>
    <s v="NO"/>
    <s v="NO"/>
    <s v="NO"/>
    <s v="NO"/>
    <s v="NO"/>
    <n v="53"/>
    <n v="1.63"/>
    <n v="163"/>
    <n v="19.948059768903612"/>
    <s v="NORMOPESO"/>
    <n v="79"/>
    <n v="0.48466257668711654"/>
    <s v="Aceptable"/>
    <n v="37.555884931506846"/>
    <x v="0"/>
    <x v="0"/>
    <x v="0"/>
    <n v="93"/>
    <n v="0.84946236559139787"/>
    <s v="Obesidad Abdominal"/>
    <n v="110"/>
    <n v="80"/>
    <n v="90"/>
    <s v="No"/>
    <s v="Ausente"/>
    <n v="0"/>
    <s v="Ausente"/>
    <s v="Ausente"/>
    <s v="NO"/>
    <s v="NO"/>
    <n v="5.0999999999999996"/>
    <s v="Ausente"/>
    <n v="0"/>
    <s v="Ausente"/>
    <s v="NO"/>
    <n v="73.3"/>
    <n v="300"/>
    <n v="123"/>
    <n v="6.1"/>
    <n v="1.81"/>
    <n v="0.98"/>
    <n v="4.5999999999999996"/>
    <n v="0.44"/>
    <n v="4.6938775510204076"/>
    <n v="6.2244897959183669"/>
    <s v="Mixta"/>
    <s v="Nuevo Diagnóstico"/>
    <s v="Presente"/>
    <n v="1"/>
    <n v="1"/>
    <n v="2"/>
    <x v="0"/>
  </r>
  <r>
    <n v="79"/>
    <s v="María del C. Herrera de la Uz"/>
    <d v="1987-10-10T00:00:00"/>
    <n v="32.42739726027397"/>
    <s v="Entre 20 y 34 años"/>
    <x v="0"/>
    <s v="NO"/>
    <s v="NO"/>
    <s v="NO"/>
    <s v="NO"/>
    <s v="NO"/>
    <s v="NO"/>
    <s v="NO"/>
    <n v="59.5"/>
    <n v="1.67"/>
    <n v="167"/>
    <n v="21.334576356269498"/>
    <s v="NORMOPESO"/>
    <n v="81"/>
    <n v="0.48502994011976047"/>
    <s v="Aceptable"/>
    <n v="33.325454794520546"/>
    <x v="1"/>
    <x v="0"/>
    <x v="0"/>
    <n v="110"/>
    <n v="0.73636363636363633"/>
    <s v="normal"/>
    <n v="120"/>
    <n v="80"/>
    <n v="93.333333333333329"/>
    <s v="No"/>
    <s v="Ausente"/>
    <n v="0"/>
    <s v="Ausente"/>
    <s v="Ausente"/>
    <s v="NO"/>
    <s v="NO"/>
    <n v="3.9"/>
    <s v="Ausente"/>
    <n v="0"/>
    <s v="Ausente"/>
    <s v="NO"/>
    <n v="79"/>
    <n v="312"/>
    <n v="99"/>
    <n v="4"/>
    <n v="1.6"/>
    <n v="1.5"/>
    <n v="5"/>
    <n v="0.7"/>
    <n v="3.3333333333333335"/>
    <n v="2.6666666666666665"/>
    <s v="No"/>
    <s v="No "/>
    <s v="Ausente"/>
    <n v="0"/>
    <n v="0"/>
    <n v="0"/>
    <x v="0"/>
  </r>
  <r>
    <n v="15"/>
    <s v="Claudia Hernández Cabrera"/>
    <d v="1983-02-10T00:00:00"/>
    <n v="37.093150684931508"/>
    <s v="Entre 35 y 49 años"/>
    <x v="0"/>
    <s v="NO"/>
    <s v="NO"/>
    <s v="NO"/>
    <s v="NO"/>
    <s v="SI"/>
    <s v="NO"/>
    <s v="NO"/>
    <n v="66.5"/>
    <n v="1.69"/>
    <n v="169"/>
    <n v="23.283498476944086"/>
    <s v="NORMOPESO"/>
    <n v="82"/>
    <n v="0.48520710059171596"/>
    <s v="Aceptable"/>
    <n v="34.795586301369859"/>
    <x v="1"/>
    <x v="0"/>
    <x v="0"/>
    <n v="101"/>
    <n v="0.81188118811881194"/>
    <s v="Obesidad Abdominal"/>
    <n v="125"/>
    <n v="85"/>
    <n v="98.333333333333329"/>
    <s v="No"/>
    <s v="Ausente"/>
    <n v="0"/>
    <s v="Ausente"/>
    <s v="Ausente"/>
    <s v="NO"/>
    <s v="NO"/>
    <n v="5.5"/>
    <s v="Ausente"/>
    <n v="1"/>
    <s v="Ausente"/>
    <s v="NO"/>
    <n v="85"/>
    <n v="189"/>
    <n v="215"/>
    <n v="5.8"/>
    <n v="1.5"/>
    <n v="1.02"/>
    <n v="5.0999999999999996"/>
    <n v="0.9"/>
    <n v="5"/>
    <n v="5.6862745098039209"/>
    <s v="hipercolesterolemia"/>
    <s v="Nuevo Diagnóstico"/>
    <s v="Presente"/>
    <n v="0"/>
    <n v="1"/>
    <n v="2"/>
    <x v="0"/>
  </r>
  <r>
    <n v="24"/>
    <s v="Emiliana Bencomo Labrador"/>
    <d v="1963-07-13T00:00:00"/>
    <n v="56.68767123287671"/>
    <s v="Entre 40 y 64 años"/>
    <x v="0"/>
    <s v="NO"/>
    <s v="SI"/>
    <s v="NO"/>
    <s v="NO"/>
    <s v="NO"/>
    <s v="NO"/>
    <s v="NO"/>
    <n v="61.3"/>
    <n v="1.62"/>
    <n v="162"/>
    <n v="23.357719859777468"/>
    <s v="NORMOPESO"/>
    <n v="79"/>
    <n v="0.48765432098765432"/>
    <s v="Aceptable"/>
    <n v="37.80897534246575"/>
    <x v="0"/>
    <x v="0"/>
    <x v="0"/>
    <n v="99"/>
    <n v="0.79797979797979801"/>
    <s v="normal"/>
    <n v="110"/>
    <n v="70"/>
    <n v="83.333333333333329"/>
    <s v="No"/>
    <s v="Ausente"/>
    <n v="0"/>
    <s v="Ausente"/>
    <s v="Ausente"/>
    <s v="SI"/>
    <s v="NO"/>
    <n v="3.6"/>
    <s v="Ausente"/>
    <n v="0"/>
    <s v="Ausente"/>
    <s v="NO"/>
    <n v="112"/>
    <n v="231"/>
    <n v="142"/>
    <n v="4.8"/>
    <n v="0.9"/>
    <n v="1.5"/>
    <n v="3.9"/>
    <n v="0.6"/>
    <n v="2.6"/>
    <n v="3.1999999999999997"/>
    <s v="No"/>
    <s v="ya diagnosticada"/>
    <s v="Presente"/>
    <n v="0"/>
    <n v="0"/>
    <n v="0"/>
    <x v="0"/>
  </r>
  <r>
    <n v="162"/>
    <s v="Yordanka Capote Caro"/>
    <d v="1982-05-14T00:00:00"/>
    <n v="37.838356164383562"/>
    <s v="Entre 35 y 49 años"/>
    <x v="0"/>
    <s v="NO"/>
    <s v="NO"/>
    <s v="NO"/>
    <s v="SI"/>
    <s v="NO"/>
    <s v="NO"/>
    <s v="NO"/>
    <n v="61.3"/>
    <n v="1.62"/>
    <n v="162"/>
    <n v="23.357719859777468"/>
    <s v="NORMOPESO"/>
    <n v="79"/>
    <n v="0.48765432098765432"/>
    <s v="Aceptable"/>
    <n v="33.643276712328763"/>
    <x v="0"/>
    <x v="0"/>
    <x v="0"/>
    <n v="110"/>
    <n v="0.71818181818181814"/>
    <s v="normal"/>
    <n v="100"/>
    <n v="65"/>
    <n v="76.666666666666671"/>
    <s v="No"/>
    <s v="Ausente"/>
    <n v="0"/>
    <s v="Ausente"/>
    <s v="Ausente"/>
    <s v="NO"/>
    <s v="NO"/>
    <n v="4.0999999999999996"/>
    <s v="Ausente"/>
    <n v="0"/>
    <s v="Ausente"/>
    <s v="NO"/>
    <n v="69"/>
    <n v="341"/>
    <n v="124"/>
    <n v="4.0999999999999996"/>
    <n v="0.72"/>
    <n v="1.26"/>
    <n v="4.0999999999999996"/>
    <n v="0.44"/>
    <n v="3.2539682539682535"/>
    <n v="3.2539682539682535"/>
    <s v="No"/>
    <s v="No "/>
    <s v="Ausente"/>
    <n v="0"/>
    <n v="0"/>
    <n v="0"/>
    <x v="0"/>
  </r>
  <r>
    <n v="132"/>
    <s v="Reinel González Díz"/>
    <d v="1981-08-21T00:00:00"/>
    <n v="38.56712328767123"/>
    <s v="Entre 35 y 49 años"/>
    <x v="1"/>
    <s v="NO"/>
    <s v="NO"/>
    <s v="NO"/>
    <s v="NO"/>
    <s v="NO"/>
    <s v="SI"/>
    <s v="NO"/>
    <n v="81.599999999999994"/>
    <n v="1.84"/>
    <n v="184"/>
    <n v="24.102079395085063"/>
    <s v="NORMOPESO"/>
    <n v="90.5"/>
    <n v="0.49184782608695654"/>
    <s v="Aceptable"/>
    <n v="23.408779452054791"/>
    <x v="0"/>
    <x v="0"/>
    <x v="0"/>
    <n v="99"/>
    <n v="0.91414141414141414"/>
    <s v="normal"/>
    <n v="115"/>
    <n v="80"/>
    <n v="91.666666666666671"/>
    <s v="No"/>
    <s v="Ausente"/>
    <n v="0"/>
    <s v="Ausente"/>
    <s v="Ausente"/>
    <s v="NO"/>
    <s v="NO"/>
    <n v="4.0999999999999996"/>
    <s v="Ausente"/>
    <n v="0"/>
    <s v="Ausente"/>
    <s v="NO"/>
    <n v="92"/>
    <n v="264"/>
    <n v="186"/>
    <n v="3.8"/>
    <n v="1.1499999999999999"/>
    <n v="1.17"/>
    <n v="3.4"/>
    <n v="0.2"/>
    <n v="2.9059829059829059"/>
    <n v="3.2478632478632479"/>
    <s v="No"/>
    <s v="No "/>
    <s v="Ausente"/>
    <n v="0"/>
    <n v="0"/>
    <n v="0"/>
    <x v="0"/>
  </r>
  <r>
    <n v="33"/>
    <s v="Esther María Concepción"/>
    <d v="1983-04-15T00:00:00"/>
    <n v="36.917808219178085"/>
    <s v="Entre 35 y 49 años"/>
    <x v="0"/>
    <s v="NO"/>
    <s v="NO"/>
    <s v="NO"/>
    <s v="NO"/>
    <s v="SI"/>
    <s v="NO"/>
    <s v="NO"/>
    <n v="59.8"/>
    <n v="1.65"/>
    <n v="165"/>
    <n v="21.96510560146924"/>
    <s v="NORMOPESO"/>
    <n v="82"/>
    <n v="0.49696969696969695"/>
    <s v="Aceptable"/>
    <n v="34.756835616438359"/>
    <x v="1"/>
    <x v="0"/>
    <x v="0"/>
    <n v="107"/>
    <n v="0.76635514018691586"/>
    <s v="normal"/>
    <n v="110"/>
    <n v="75"/>
    <n v="86.666666666666671"/>
    <s v="No"/>
    <s v="Ausente"/>
    <n v="0"/>
    <s v="Ausente"/>
    <s v="Ausente"/>
    <s v="NO"/>
    <s v="NO"/>
    <n v="3.8"/>
    <s v="Ausente"/>
    <n v="0"/>
    <s v="Ausente"/>
    <s v="NO"/>
    <n v="96"/>
    <n v="215"/>
    <n v="213"/>
    <n v="4.2"/>
    <n v="1.1000000000000001"/>
    <n v="1.49"/>
    <n v="4.0999999999999996"/>
    <n v="0.65"/>
    <n v="2.7516778523489931"/>
    <n v="2.8187919463087248"/>
    <s v="No"/>
    <s v="No "/>
    <s v="Ausente"/>
    <n v="0"/>
    <n v="0"/>
    <n v="0"/>
    <x v="0"/>
  </r>
  <r>
    <n v="23"/>
    <s v="Elizabet Pérez Flores"/>
    <d v="1983-01-05T00:00:00"/>
    <n v="37.19178082191781"/>
    <s v="Entre 35 y 49 años"/>
    <x v="0"/>
    <s v="NO"/>
    <s v="NO"/>
    <s v="NO"/>
    <s v="NO"/>
    <s v="SI"/>
    <s v="NO"/>
    <s v="NO"/>
    <n v="68"/>
    <n v="1.69"/>
    <n v="169"/>
    <n v="23.808690171912751"/>
    <s v="NORMOPESO"/>
    <n v="84"/>
    <n v="0.49704142011834318"/>
    <s v="Aceptable"/>
    <n v="35.695383561643837"/>
    <x v="1"/>
    <x v="0"/>
    <x v="0"/>
    <n v="100"/>
    <n v="0.84"/>
    <s v="Obesidad Abdominal"/>
    <n v="110"/>
    <n v="80"/>
    <n v="90"/>
    <s v="No"/>
    <s v="Ausente"/>
    <n v="0"/>
    <s v="Ausente"/>
    <s v="Ausente"/>
    <s v="NO"/>
    <s v="NO"/>
    <n v="4.5"/>
    <s v="Ausente"/>
    <n v="0"/>
    <s v="Ausente"/>
    <s v="NO"/>
    <n v="81"/>
    <n v="200"/>
    <n v="222"/>
    <n v="3.2"/>
    <n v="1.5"/>
    <n v="1.22"/>
    <n v="4"/>
    <n v="1"/>
    <n v="3.278688524590164"/>
    <n v="2.6229508196721314"/>
    <s v="No"/>
    <s v="No "/>
    <s v="Ausente"/>
    <n v="0"/>
    <n v="1"/>
    <n v="1"/>
    <x v="0"/>
  </r>
  <r>
    <n v="66"/>
    <s v="Lidia E Dïaz Suárez"/>
    <d v="1983-01-05T00:00:00"/>
    <n v="37.19178082191781"/>
    <s v="Entre 35 y 49 años"/>
    <x v="0"/>
    <s v="NO"/>
    <s v="NO"/>
    <s v="NO"/>
    <s v="NO"/>
    <s v="SI"/>
    <s v="NO"/>
    <s v="NO"/>
    <n v="68"/>
    <n v="1.69"/>
    <n v="169"/>
    <n v="23.808690171912751"/>
    <s v="NORMOPESO"/>
    <n v="84"/>
    <n v="0.49704142011834318"/>
    <s v="Aceptable"/>
    <n v="35.695383561643837"/>
    <x v="1"/>
    <x v="0"/>
    <x v="0"/>
    <n v="108"/>
    <n v="0.77777777777777779"/>
    <s v="normal"/>
    <n v="110"/>
    <n v="70"/>
    <n v="83.333333333333329"/>
    <s v="No"/>
    <s v="Ausente"/>
    <n v="0"/>
    <s v="Ausente"/>
    <s v="Ausente"/>
    <s v="NO"/>
    <s v="NO"/>
    <n v="4.5"/>
    <s v="Ausente"/>
    <n v="0"/>
    <s v="Ausente"/>
    <s v="NO"/>
    <n v="81"/>
    <n v="200"/>
    <n v="222"/>
    <n v="3.2"/>
    <n v="1.1200000000000001"/>
    <n v="1.22"/>
    <n v="3.92"/>
    <n v="1"/>
    <n v="3.2131147540983607"/>
    <n v="2.6229508196721314"/>
    <s v="No"/>
    <s v="No "/>
    <s v="Ausente"/>
    <n v="0"/>
    <n v="0"/>
    <n v="0"/>
    <x v="0"/>
  </r>
  <r>
    <n v="159"/>
    <s v="Yinet Catalá Rivero"/>
    <d v="1982-11-18T00:00:00"/>
    <n v="37.323287671232876"/>
    <s v="Entre 35 y 49 años"/>
    <x v="0"/>
    <s v="NO"/>
    <s v="NO"/>
    <s v="NO"/>
    <s v="SI"/>
    <s v="NO"/>
    <s v="NO"/>
    <s v="NO"/>
    <n v="60.6"/>
    <n v="1.64"/>
    <n v="164"/>
    <n v="22.53123140987508"/>
    <s v="NORMOPESO"/>
    <n v="82"/>
    <n v="0.5"/>
    <s v="Aceptable"/>
    <n v="34.846446575342462"/>
    <x v="1"/>
    <x v="0"/>
    <x v="0"/>
    <n v="94.5"/>
    <n v="0.86772486772486768"/>
    <s v="Obesidad Abdominal"/>
    <n v="100"/>
    <n v="60"/>
    <n v="73.333333333333329"/>
    <s v="No"/>
    <s v="Ausente"/>
    <n v="0"/>
    <s v="Ausente"/>
    <s v="Ausente"/>
    <s v="NO"/>
    <s v="NO"/>
    <n v="3.9"/>
    <s v="Ausente"/>
    <n v="0"/>
    <s v="Ausente"/>
    <s v="NO"/>
    <n v="79"/>
    <n v="421"/>
    <n v="114"/>
    <n v="3.2"/>
    <n v="0.66"/>
    <n v="1.23"/>
    <n v="4.2"/>
    <n v="0.44"/>
    <n v="3.4146341463414638"/>
    <n v="2.601626016260163"/>
    <s v="No"/>
    <s v="No "/>
    <s v="Ausente"/>
    <n v="0"/>
    <n v="0"/>
    <n v="0"/>
    <x v="0"/>
  </r>
  <r>
    <n v="106"/>
    <s v="Mileidys León"/>
    <d v="1983-03-13T00:00:00"/>
    <n v="37.008219178082193"/>
    <s v="Entre 35 y 49 años"/>
    <x v="0"/>
    <s v="NO"/>
    <s v="NO"/>
    <s v="NO"/>
    <s v="NO"/>
    <s v="NO"/>
    <s v="NO"/>
    <s v="NO"/>
    <n v="60"/>
    <n v="1.53"/>
    <n v="153"/>
    <n v="25.631167499679609"/>
    <s v="SOBREPESO GRADO 1"/>
    <n v="77"/>
    <n v="0.50326797385620914"/>
    <s v="Aceptable"/>
    <n v="32.581816438356164"/>
    <x v="0"/>
    <x v="2"/>
    <x v="0"/>
    <n v="107.5"/>
    <n v="0.71627906976744182"/>
    <s v="normal"/>
    <n v="100"/>
    <n v="60"/>
    <n v="73.333333333333329"/>
    <s v="No"/>
    <s v="Ausente"/>
    <n v="0"/>
    <s v="Ausente"/>
    <s v="Ausente"/>
    <s v="NO"/>
    <s v="NO"/>
    <n v="5.5"/>
    <s v="Ausente"/>
    <n v="1"/>
    <s v="Ausente"/>
    <s v="NO"/>
    <n v="88"/>
    <n v="351"/>
    <n v="300"/>
    <n v="6"/>
    <n v="1.4"/>
    <n v="1.4"/>
    <n v="4.8"/>
    <n v="0.7"/>
    <n v="3.4285714285714288"/>
    <n v="4.2857142857142856"/>
    <s v="hipercolesterolemia"/>
    <s v="Nuevo Diagnóstico"/>
    <s v="Presente"/>
    <n v="0"/>
    <n v="0"/>
    <n v="1"/>
    <x v="0"/>
  </r>
  <r>
    <n v="128"/>
    <s v="Raidel Pérez García"/>
    <d v="1981-11-08T00:00:00"/>
    <n v="38.350684931506848"/>
    <s v="Entre 35 y 49 años"/>
    <x v="1"/>
    <s v="NO"/>
    <s v="NO"/>
    <s v="NO"/>
    <s v="NO"/>
    <s v="NO"/>
    <s v="NO"/>
    <s v="NO"/>
    <n v="79.2"/>
    <n v="1.82"/>
    <n v="182"/>
    <n v="23.910155778287645"/>
    <s v="NORMOPESO"/>
    <n v="92.4"/>
    <n v="0.50769230769230778"/>
    <s v="Elevado"/>
    <n v="24.464219178082192"/>
    <x v="0"/>
    <x v="0"/>
    <x v="0"/>
    <n v="101"/>
    <n v="0.91485148514851489"/>
    <s v="normal"/>
    <n v="110"/>
    <n v="70"/>
    <n v="83.333333333333329"/>
    <s v="No"/>
    <s v="Ausente"/>
    <n v="0"/>
    <s v="Ausente"/>
    <s v="Ausente"/>
    <s v="NO"/>
    <s v="NO"/>
    <n v="4.2"/>
    <s v="Ausente"/>
    <n v="0"/>
    <s v="Ausente"/>
    <s v="NO"/>
    <n v="99"/>
    <n v="204"/>
    <n v="191"/>
    <n v="4.0999999999999996"/>
    <n v="1.22"/>
    <n v="1.3"/>
    <n v="3.1"/>
    <n v="0.21"/>
    <n v="2.3846153846153846"/>
    <n v="3.1538461538461533"/>
    <s v="No"/>
    <s v="No "/>
    <s v="Ausente"/>
    <n v="0"/>
    <n v="0"/>
    <n v="0"/>
    <x v="0"/>
  </r>
  <r>
    <n v="40"/>
    <s v="Héctor Marrero Pérez"/>
    <d v="1981-06-13T00:00:00"/>
    <n v="38.756164383561647"/>
    <s v="Entre 35 y 49 años"/>
    <x v="1"/>
    <s v="NO"/>
    <s v="NO"/>
    <s v="NO"/>
    <s v="NO"/>
    <s v="NO"/>
    <s v="NO"/>
    <s v="NO"/>
    <n v="80.5"/>
    <n v="1.82"/>
    <n v="182"/>
    <n v="24.30262045646661"/>
    <s v="NORMOPESO"/>
    <n v="92.7"/>
    <n v="0.50934065934065931"/>
    <s v="Elevado"/>
    <n v="24.675272602739721"/>
    <x v="0"/>
    <x v="0"/>
    <x v="0"/>
    <n v="103"/>
    <n v="0.9"/>
    <s v="normal"/>
    <n v="100"/>
    <n v="60"/>
    <n v="73.333333333333329"/>
    <s v="No"/>
    <s v="Ausente"/>
    <n v="0"/>
    <s v="Ausente"/>
    <s v="Ausente"/>
    <s v="NO"/>
    <s v="NO"/>
    <n v="4.5"/>
    <s v="Ausente"/>
    <n v="0"/>
    <s v="Ausente"/>
    <s v="NO"/>
    <n v="88"/>
    <n v="201"/>
    <n v="191"/>
    <n v="3.7"/>
    <n v="1.31"/>
    <n v="1.22"/>
    <n v="3.2"/>
    <n v="0.28999999999999998"/>
    <n v="2.6229508196721314"/>
    <n v="3.0327868852459017"/>
    <s v="No"/>
    <s v="No "/>
    <s v="Ausente"/>
    <n v="0"/>
    <n v="0"/>
    <n v="0"/>
    <x v="0"/>
  </r>
  <r>
    <n v="133"/>
    <s v="Reinel Hernández García"/>
    <d v="1981-02-06T00:00:00"/>
    <n v="39.104109589041094"/>
    <s v="Entre 35 y 49 años"/>
    <x v="1"/>
    <s v="NO"/>
    <s v="NO"/>
    <s v="NO"/>
    <s v="NO"/>
    <s v="NO"/>
    <s v="SI"/>
    <s v="NO"/>
    <n v="78.5"/>
    <n v="1.79"/>
    <n v="179"/>
    <n v="24.499859554945228"/>
    <s v="NORMOPESO"/>
    <n v="91.3"/>
    <n v="0.51005586592178764"/>
    <s v="Elevado"/>
    <n v="23.91661506849314"/>
    <x v="0"/>
    <x v="0"/>
    <x v="0"/>
    <n v="98"/>
    <n v="0.93163265306122445"/>
    <s v="normal"/>
    <n v="100"/>
    <n v="90"/>
    <n v="93.333333333333329"/>
    <s v="Nuevo diagnóstico"/>
    <s v="Presente"/>
    <n v="1"/>
    <s v="Ausente"/>
    <s v="Ausente"/>
    <s v="NO"/>
    <s v="NO"/>
    <n v="3.5"/>
    <s v="Ausente"/>
    <n v="0"/>
    <s v="Ausente"/>
    <s v="NO"/>
    <n v="93"/>
    <n v="254"/>
    <n v="178"/>
    <n v="4.2"/>
    <n v="1.1200000000000001"/>
    <n v="1.18"/>
    <n v="3.6"/>
    <n v="0.14000000000000001"/>
    <n v="3.050847457627119"/>
    <n v="3.5593220338983054"/>
    <s v="No"/>
    <s v="No "/>
    <s v="Ausente"/>
    <n v="0"/>
    <n v="0"/>
    <n v="1"/>
    <x v="0"/>
  </r>
  <r>
    <n v="48"/>
    <s v="Isvel Zaldívar Garit"/>
    <d v="1981-12-19T00:00:00"/>
    <n v="38.238356164383561"/>
    <s v="Entre 35 y 49 años"/>
    <x v="1"/>
    <s v="NO"/>
    <s v="NO"/>
    <s v="NO"/>
    <s v="NO"/>
    <s v="NO"/>
    <s v="SI"/>
    <s v="NO"/>
    <n v="80.900000000000006"/>
    <n v="1.81"/>
    <n v="181"/>
    <n v="24.693995909770766"/>
    <s v="NORMOPESO"/>
    <n v="93.5"/>
    <n v="0.51657458563535907"/>
    <s v="Elevado"/>
    <n v="25.076573972602734"/>
    <x v="0"/>
    <x v="0"/>
    <x v="0"/>
    <n v="99"/>
    <n v="0.94444444444444442"/>
    <s v="normal"/>
    <n v="120"/>
    <n v="80"/>
    <n v="93.333333333333329"/>
    <s v="Ya diagnosticada"/>
    <s v="Presente"/>
    <n v="1"/>
    <s v="Ausente"/>
    <s v="Ausente"/>
    <s v="SI"/>
    <s v="NO"/>
    <n v="3.7"/>
    <s v="Ausente"/>
    <n v="0"/>
    <s v="Ausente"/>
    <s v="NO"/>
    <n v="95"/>
    <n v="302"/>
    <n v="182"/>
    <n v="3.9"/>
    <n v="1.24"/>
    <n v="1.2"/>
    <n v="3.2"/>
    <n v="0.3"/>
    <n v="2.666666666666667"/>
    <n v="3.25"/>
    <s v="No"/>
    <s v="No "/>
    <s v="Ausente"/>
    <n v="0"/>
    <n v="0"/>
    <n v="1"/>
    <x v="0"/>
  </r>
  <r>
    <n v="151"/>
    <s v="Tiago González Labrador"/>
    <m/>
    <n v="31"/>
    <s v="Entre 20 y 34 años"/>
    <x v="1"/>
    <s v="NO"/>
    <s v="NO"/>
    <s v="NO"/>
    <s v="NO"/>
    <s v="NO"/>
    <s v="NO"/>
    <s v="NO"/>
    <n v="79"/>
    <n v="1.78"/>
    <n v="178"/>
    <n v="24.933720489837143"/>
    <s v="NORMOPESO"/>
    <n v="93"/>
    <n v="0.52247191011235961"/>
    <s v="Elevado"/>
    <n v="24.061999999999994"/>
    <x v="0"/>
    <x v="0"/>
    <x v="0"/>
    <n v="102"/>
    <n v="0.91176470588235292"/>
    <s v="normal"/>
    <n v="110"/>
    <n v="70"/>
    <n v="83.333333333333329"/>
    <s v="No"/>
    <s v="Ausente"/>
    <n v="0"/>
    <s v="Ausente"/>
    <s v="Ausente"/>
    <s v="NO"/>
    <s v="NO"/>
    <n v="3.8"/>
    <s v="Ausente"/>
    <n v="0"/>
    <s v="Ausente"/>
    <s v="NO"/>
    <n v="90"/>
    <n v="320"/>
    <n v="95"/>
    <n v="3.9"/>
    <n v="0.98"/>
    <n v="1.4"/>
    <n v="1.9"/>
    <n v="0.68"/>
    <n v="1.3571428571428572"/>
    <n v="2.785714285714286"/>
    <s v="No"/>
    <s v="No "/>
    <s v="Ausente"/>
    <n v="0"/>
    <n v="0"/>
    <n v="0"/>
    <x v="0"/>
  </r>
  <r>
    <n v="61"/>
    <s v="Laura M. Bencomo Díaz"/>
    <d v="1964-03-31T00:00:00"/>
    <n v="55.969863013698628"/>
    <s v="Entre 40 y 64 años"/>
    <x v="0"/>
    <s v="NO"/>
    <s v="NO"/>
    <s v="NO"/>
    <s v="NO"/>
    <s v="NO"/>
    <s v="NO"/>
    <s v="NO"/>
    <n v="55.2"/>
    <n v="1.63"/>
    <n v="163"/>
    <n v="20.776092438556216"/>
    <s v="NORMOPESO"/>
    <n v="85.2"/>
    <n v="0.52269938650306746"/>
    <s v="Elevado"/>
    <n v="40.372139726027399"/>
    <x v="1"/>
    <x v="0"/>
    <x v="0"/>
    <n v="94.2"/>
    <n v="0.90445859872611467"/>
    <s v="Obesidad Abdominal"/>
    <n v="110"/>
    <n v="80"/>
    <n v="90"/>
    <s v="No"/>
    <s v="Ausente"/>
    <n v="0"/>
    <s v="Ausente"/>
    <s v="Ausente"/>
    <s v="NO"/>
    <s v="NO"/>
    <n v="4.0999999999999996"/>
    <s v="Ausente"/>
    <n v="0"/>
    <s v="Ausente"/>
    <s v="NO"/>
    <n v="76.2"/>
    <n v="274"/>
    <n v="94"/>
    <n v="5.0999999999999996"/>
    <n v="0.97"/>
    <n v="1.2"/>
    <n v="4.1399999999999997"/>
    <n v="0.44"/>
    <n v="3.4499999999999997"/>
    <n v="4.25"/>
    <s v="No"/>
    <s v="No "/>
    <s v="Ausente"/>
    <n v="0"/>
    <n v="0"/>
    <n v="0"/>
    <x v="0"/>
  </r>
  <r>
    <n v="147"/>
    <s v="Sulaimy Iglesias"/>
    <m/>
    <n v="23"/>
    <s v="Entre 20 y 34 años"/>
    <x v="0"/>
    <s v="SI"/>
    <s v="NO"/>
    <s v="NO"/>
    <s v="NO"/>
    <s v="NO"/>
    <s v="NO"/>
    <s v="NO"/>
    <n v="66"/>
    <n v="1.62"/>
    <n v="162"/>
    <n v="25.14860539551897"/>
    <s v="SOBREPESO GRADO 1"/>
    <n v="85"/>
    <n v="0.52469135802469136"/>
    <s v="Elevado"/>
    <n v="32.997999999999998"/>
    <x v="1"/>
    <x v="2"/>
    <x v="0"/>
    <n v="95"/>
    <n v="0.89473684210526316"/>
    <s v="Obesidad Abdominal"/>
    <n v="110"/>
    <n v="70"/>
    <n v="83.333333333333329"/>
    <s v="No"/>
    <s v="Ausente"/>
    <n v="0"/>
    <s v="Ausente"/>
    <s v="Ausente"/>
    <s v="NO"/>
    <s v="NO"/>
    <n v="3.14"/>
    <s v="Ya diagnosticadas"/>
    <n v="0"/>
    <s v="Presente"/>
    <s v="SI"/>
    <n v="82.7"/>
    <n v="250"/>
    <n v="86"/>
    <n v="5.0599999999999996"/>
    <n v="3.39"/>
    <n v="0.9"/>
    <n v="4.1399999999999997"/>
    <n v="1.54"/>
    <n v="4.5999999999999996"/>
    <n v="5.6222222222222218"/>
    <s v="Hipertrigliceridemia"/>
    <s v="Nuevo Diagnóstico"/>
    <s v="Presente"/>
    <n v="1"/>
    <n v="1"/>
    <n v="2"/>
    <x v="0"/>
  </r>
  <r>
    <n v="41"/>
    <s v="Hennry Carmona Díaz"/>
    <m/>
    <n v="29"/>
    <s v="Entre 20 y 34 años"/>
    <x v="1"/>
    <s v="NO"/>
    <s v="NO"/>
    <s v="NO"/>
    <s v="NO"/>
    <s v="NO"/>
    <s v="NO"/>
    <s v="NO"/>
    <n v="70"/>
    <n v="1.77"/>
    <n v="177"/>
    <n v="22.343515592581952"/>
    <s v="NORMOPESO"/>
    <n v="93"/>
    <n v="0.52542372881355937"/>
    <s v="Elevado"/>
    <n v="23.859999999999996"/>
    <x v="0"/>
    <x v="0"/>
    <x v="0"/>
    <n v="99"/>
    <n v="0.93939393939393945"/>
    <s v="normal"/>
    <n v="115"/>
    <n v="80"/>
    <n v="91.666666666666671"/>
    <s v="No"/>
    <s v="Ausente"/>
    <n v="0"/>
    <s v="Ausente"/>
    <s v="Ausente"/>
    <s v="NO"/>
    <s v="NO"/>
    <n v="4"/>
    <s v="Ausente"/>
    <n v="0"/>
    <s v="Ausente"/>
    <s v="NO"/>
    <n v="114"/>
    <n v="299"/>
    <n v="200"/>
    <n v="4.3"/>
    <n v="1.2"/>
    <n v="1.2"/>
    <n v="3.2"/>
    <n v="0.75"/>
    <n v="2.666666666666667"/>
    <n v="3.5833333333333335"/>
    <s v="No"/>
    <s v="No "/>
    <s v="Ausente"/>
    <n v="0"/>
    <n v="0"/>
    <n v="0"/>
    <x v="0"/>
  </r>
  <r>
    <n v="75"/>
    <s v="Margarita Suárez García"/>
    <d v="1990-08-05T00:00:00"/>
    <n v="29.605479452054794"/>
    <s v="Entre 20 y 34 años"/>
    <x v="0"/>
    <s v="NO"/>
    <s v="NO"/>
    <s v="NO"/>
    <s v="NO"/>
    <s v="NO"/>
    <s v="NO"/>
    <s v="NO"/>
    <n v="59.1"/>
    <n v="1.56"/>
    <n v="156"/>
    <n v="24.285009861932938"/>
    <s v="NORMOPESO"/>
    <n v="82"/>
    <n v="0.52564102564102566"/>
    <s v="Elevado"/>
    <n v="33.140810958904105"/>
    <x v="1"/>
    <x v="0"/>
    <x v="0"/>
    <n v="101"/>
    <n v="0.81188118811881194"/>
    <s v="Obesidad Abdominal"/>
    <n v="115"/>
    <n v="60"/>
    <n v="78.333333333333329"/>
    <s v="No"/>
    <s v="Ausente"/>
    <n v="0"/>
    <s v="Ausente"/>
    <s v="Ausente"/>
    <s v="NO"/>
    <s v="NO"/>
    <n v="4.5999999999999996"/>
    <s v="Ausente"/>
    <n v="0"/>
    <s v="Ausente"/>
    <s v="NO"/>
    <n v="88"/>
    <n v="278"/>
    <n v="198"/>
    <n v="4.8"/>
    <n v="1.1100000000000001"/>
    <n v="1.32"/>
    <n v="4.0999999999999996"/>
    <n v="0.4"/>
    <n v="3.1060606060606055"/>
    <n v="3.6363636363636362"/>
    <s v="No"/>
    <s v="No "/>
    <s v="Ausente"/>
    <n v="0"/>
    <n v="0"/>
    <n v="0"/>
    <x v="0"/>
  </r>
  <r>
    <n v="102"/>
    <s v="Mayelín Bosque Díaz"/>
    <d v="1990-11-15T00:00:00"/>
    <n v="29.326027397260273"/>
    <s v="Entre 20 y 34 años"/>
    <x v="0"/>
    <s v="NO"/>
    <s v="NO"/>
    <s v="NO"/>
    <s v="NO"/>
    <s v="NO"/>
    <s v="NO"/>
    <s v="NO"/>
    <n v="57.8"/>
    <n v="1.58"/>
    <n v="158"/>
    <n v="23.153340810767499"/>
    <s v="NORMOPESO"/>
    <n v="84"/>
    <n v="0.53164556962025311"/>
    <s v="Elevado"/>
    <n v="33.957052054794516"/>
    <x v="1"/>
    <x v="0"/>
    <x v="0"/>
    <n v="102"/>
    <n v="0.82352941176470584"/>
    <s v="Obesidad Abdominal"/>
    <n v="105"/>
    <n v="70"/>
    <n v="81.666666666666671"/>
    <s v="No"/>
    <s v="Ausente"/>
    <n v="0"/>
    <s v="Ausente"/>
    <s v="Ausente"/>
    <s v="NO"/>
    <s v="NO"/>
    <n v="4.2"/>
    <s v="Ausente"/>
    <n v="0"/>
    <s v="Ausente"/>
    <s v="NO"/>
    <n v="92"/>
    <n v="322"/>
    <n v="204"/>
    <n v="3.4"/>
    <n v="1.2"/>
    <n v="1.23"/>
    <n v="4.2"/>
    <n v="0.5"/>
    <n v="3.4146341463414638"/>
    <n v="2.7642276422764227"/>
    <s v="No"/>
    <s v="No "/>
    <s v="Ausente"/>
    <n v="0"/>
    <n v="0"/>
    <n v="0"/>
    <x v="0"/>
  </r>
  <r>
    <n v="11"/>
    <s v="Carmen Pérez Victorero"/>
    <m/>
    <n v="59"/>
    <s v="Entre 40 y 64 años"/>
    <x v="0"/>
    <s v="NO"/>
    <s v="NO"/>
    <s v="NO"/>
    <s v="NO"/>
    <s v="NO"/>
    <s v="NO"/>
    <s v="NO"/>
    <n v="90"/>
    <n v="1.65"/>
    <n v="165"/>
    <n v="33.057851239669425"/>
    <s v="Obesidad grado 1"/>
    <n v="88"/>
    <n v="0.53333333333333333"/>
    <s v="Elevado"/>
    <n v="42.271000000000001"/>
    <x v="2"/>
    <x v="3"/>
    <x v="1"/>
    <n v="114"/>
    <n v="0.77192982456140347"/>
    <s v="normal"/>
    <n v="120"/>
    <n v="80"/>
    <n v="93.333333333333329"/>
    <s v="No"/>
    <s v="Ausente"/>
    <n v="0"/>
    <s v="Nuevo diagnóstico"/>
    <s v="Presente"/>
    <s v="NO"/>
    <s v="GRADO 3"/>
    <n v="5.19"/>
    <s v="Ausente"/>
    <n v="0"/>
    <s v="Ausente"/>
    <m/>
    <n v="87.9"/>
    <n v="487"/>
    <n v="134"/>
    <n v="6.3"/>
    <n v="1.81"/>
    <n v="0.8"/>
    <n v="5.6"/>
    <n v="0.9"/>
    <n v="6.9999999999999991"/>
    <n v="7.8749999999999991"/>
    <s v="Mixta"/>
    <s v="Nuevo Diagnóstico"/>
    <s v="Presente"/>
    <n v="1"/>
    <n v="0"/>
    <n v="2"/>
    <x v="0"/>
  </r>
  <r>
    <n v="70"/>
    <s v="Lucio Sánchez Cabrera"/>
    <m/>
    <n v="72"/>
    <s v="Mayor de 65 años"/>
    <x v="1"/>
    <s v="NO"/>
    <s v="NO"/>
    <s v="NO"/>
    <s v="NO"/>
    <s v="NO"/>
    <s v="NO"/>
    <s v="NO"/>
    <n v="66"/>
    <n v="1.74"/>
    <n v="174"/>
    <n v="21.799445105033691"/>
    <s v="NORMOPESO"/>
    <n v="93"/>
    <n v="0.53448275862068961"/>
    <s v="Elevado"/>
    <n v="28.202999999999992"/>
    <x v="0"/>
    <x v="0"/>
    <x v="0"/>
    <n v="95"/>
    <n v="0.97894736842105268"/>
    <s v="Obesidad Abdominal"/>
    <n v="120"/>
    <n v="85"/>
    <n v="96.666666666666671"/>
    <s v="No"/>
    <s v="Ausente"/>
    <n v="0"/>
    <s v="Ausente"/>
    <s v="Ausente"/>
    <s v="NO"/>
    <s v="NO"/>
    <n v="5.2"/>
    <s v="Ausente"/>
    <n v="0"/>
    <s v="Ausente"/>
    <s v="NO"/>
    <n v="96"/>
    <n v="390"/>
    <n v="155"/>
    <n v="3.9"/>
    <n v="0.92"/>
    <n v="1.2"/>
    <n v="4"/>
    <n v="0.7"/>
    <n v="3.3333333333333335"/>
    <n v="3.25"/>
    <s v="No"/>
    <s v="No "/>
    <s v="Ausente"/>
    <n v="0"/>
    <n v="0"/>
    <n v="0"/>
    <x v="0"/>
  </r>
  <r>
    <n v="77"/>
    <s v="María Cabrera Camejo"/>
    <d v="1990-07-01T00:00:00"/>
    <n v="29.701369863013699"/>
    <s v="Entre 20 y 34 años"/>
    <x v="0"/>
    <s v="NO"/>
    <s v="NO"/>
    <s v="NO"/>
    <s v="NO"/>
    <s v="NO"/>
    <s v="NO"/>
    <s v="NO"/>
    <n v="58.5"/>
    <n v="1.59"/>
    <n v="159"/>
    <n v="23.139907440370237"/>
    <s v="NORMOPESO"/>
    <n v="85"/>
    <n v="0.53459119496855345"/>
    <s v="Elevado"/>
    <n v="34.479002739726027"/>
    <x v="1"/>
    <x v="0"/>
    <x v="0"/>
    <n v="98"/>
    <n v="0.86734693877551017"/>
    <s v="Obesidad Abdominal"/>
    <n v="110"/>
    <n v="65"/>
    <n v="80"/>
    <s v="No"/>
    <s v="Ausente"/>
    <n v="0"/>
    <s v="Ausente"/>
    <s v="Ausente"/>
    <s v="NO"/>
    <s v="NO"/>
    <n v="4.25"/>
    <s v="Ausente"/>
    <n v="0"/>
    <s v="Ausente"/>
    <s v="NO"/>
    <n v="97"/>
    <n v="256"/>
    <n v="189"/>
    <n v="3.9"/>
    <n v="0.98"/>
    <n v="1.5"/>
    <n v="4.26"/>
    <n v="0.48"/>
    <n v="2.84"/>
    <n v="2.6"/>
    <s v="No"/>
    <s v="No "/>
    <s v="Ausente"/>
    <n v="0"/>
    <n v="0"/>
    <n v="0"/>
    <x v="0"/>
  </r>
  <r>
    <n v="127"/>
    <s v="Raidel Marrero"/>
    <m/>
    <n v="32"/>
    <s v="Entre 20 y 34 años"/>
    <x v="1"/>
    <s v="NO"/>
    <s v="NO"/>
    <s v="NO"/>
    <s v="NO"/>
    <s v="NO"/>
    <s v="NO"/>
    <s v="NO"/>
    <n v="71"/>
    <n v="1.72"/>
    <n v="172"/>
    <n v="23.999459167117362"/>
    <s v="NORMOPESO"/>
    <n v="92"/>
    <n v="0.53488372093023251"/>
    <s v="Elevado"/>
    <n v="23.595999999999993"/>
    <x v="0"/>
    <x v="0"/>
    <x v="0"/>
    <n v="97"/>
    <n v="0.94845360824742264"/>
    <s v="normal"/>
    <n v="120"/>
    <n v="80"/>
    <n v="93.333333333333329"/>
    <s v="No"/>
    <s v="Ausente"/>
    <n v="0"/>
    <s v="Ausente"/>
    <s v="Ausente"/>
    <s v="NO"/>
    <s v="NO"/>
    <n v="3.52"/>
    <s v="Ausente"/>
    <n v="0"/>
    <s v="Ausente"/>
    <s v="NO"/>
    <n v="99"/>
    <n v="354"/>
    <n v="101"/>
    <n v="3.26"/>
    <n v="1.55"/>
    <n v="1.3"/>
    <n v="1.75"/>
    <n v="0.7"/>
    <n v="1.346153846153846"/>
    <n v="2.5076923076923072"/>
    <s v="No"/>
    <s v="No "/>
    <s v="Ausente"/>
    <n v="0"/>
    <n v="0"/>
    <n v="0"/>
    <x v="0"/>
  </r>
  <r>
    <n v="57"/>
    <s v="Katiuska Gonzalez Castro"/>
    <d v="1980-07-04T00:00:00"/>
    <n v="39.698630136986303"/>
    <s v="Entre 35 y 49 años"/>
    <x v="0"/>
    <s v="NO"/>
    <s v="NO"/>
    <s v="NO"/>
    <s v="NO"/>
    <s v="NO"/>
    <s v="SI"/>
    <s v="NO"/>
    <n v="68.7"/>
    <n v="1.59"/>
    <n v="159"/>
    <n v="27.17455796843479"/>
    <s v="SOBREPESO GRADO 2"/>
    <n v="86"/>
    <n v="0.54088050314465408"/>
    <s v="Elevado"/>
    <n v="37.127397260273973"/>
    <x v="1"/>
    <x v="2"/>
    <x v="0"/>
    <n v="106"/>
    <n v="0.81132075471698117"/>
    <s v="Obesidad Abdominal"/>
    <n v="105"/>
    <n v="85"/>
    <n v="91.666666666666671"/>
    <s v="No"/>
    <s v="Ausente"/>
    <n v="0"/>
    <s v="Ausente"/>
    <s v="Ausente"/>
    <s v="NO"/>
    <s v="NO"/>
    <n v="5.2"/>
    <s v="Ausente"/>
    <n v="0"/>
    <s v="Ausente"/>
    <s v="NO"/>
    <n v="74.099999999999994"/>
    <n v="373"/>
    <n v="66"/>
    <n v="6.21"/>
    <n v="1.42"/>
    <n v="0.78"/>
    <n v="4.79"/>
    <n v="0.44"/>
    <n v="6.1410256410256405"/>
    <n v="7.9615384615384608"/>
    <s v="hipercolesterolemia"/>
    <s v="Nuevo Diagnóstico"/>
    <s v="Presente"/>
    <n v="0"/>
    <n v="1"/>
    <n v="1"/>
    <x v="0"/>
  </r>
  <r>
    <n v="113"/>
    <s v="Nidia Claro"/>
    <d v="1967-07-30T00:00:00"/>
    <n v="52.638356164383559"/>
    <s v="Entre 40 y 64 años"/>
    <x v="0"/>
    <s v="NO"/>
    <s v="NO"/>
    <s v="NO"/>
    <s v="NO"/>
    <s v="SI"/>
    <s v="NO"/>
    <s v="NO"/>
    <n v="68.5"/>
    <n v="1.64"/>
    <n v="164"/>
    <n v="25.46847114812612"/>
    <s v="SOBREPESO GRADO 1"/>
    <n v="89"/>
    <n v="0.54268292682926833"/>
    <s v="Elevado"/>
    <n v="41.304076712328765"/>
    <x v="2"/>
    <x v="4"/>
    <x v="1"/>
    <n v="100"/>
    <n v="0.89"/>
    <s v="Obesidad Abdominal"/>
    <n v="110"/>
    <n v="90"/>
    <n v="96.666666666666671"/>
    <s v="Nuevo diagnóstico"/>
    <s v="Presente"/>
    <n v="1"/>
    <s v="Nuevo diagnóstico"/>
    <s v="Presente"/>
    <s v="NO"/>
    <s v="GRADO 1"/>
    <n v="4.5999999999999996"/>
    <s v="Ausente"/>
    <n v="0"/>
    <s v="Ausente"/>
    <s v="NO"/>
    <n v="99"/>
    <n v="433"/>
    <n v="198"/>
    <n v="5.9"/>
    <n v="2"/>
    <n v="1.3"/>
    <n v="4.2"/>
    <n v="1"/>
    <n v="3.2307692307692308"/>
    <n v="4.5384615384615383"/>
    <s v="Mixta"/>
    <s v="Nuevo Diagnóstico"/>
    <s v="Presente"/>
    <n v="1"/>
    <n v="0"/>
    <n v="3"/>
    <x v="1"/>
  </r>
  <r>
    <n v="138"/>
    <s v="Santa Gonzalez corrales"/>
    <d v="1962-11-01T00:00:00"/>
    <n v="57.38356164383562"/>
    <s v="Entre 40 y 64 años"/>
    <x v="0"/>
    <s v="SI"/>
    <s v="SI"/>
    <s v="NO"/>
    <s v="NO"/>
    <s v="NO"/>
    <s v="NO"/>
    <s v="NO"/>
    <n v="68.7"/>
    <n v="1.58"/>
    <n v="158"/>
    <n v="27.519628264701165"/>
    <s v="SOBREPESO GRADO 2"/>
    <n v="86"/>
    <n v="0.54430379746835444"/>
    <s v="Elevado"/>
    <n v="41.03576712328767"/>
    <x v="1"/>
    <x v="2"/>
    <x v="0"/>
    <n v="105"/>
    <n v="0.81904761904761902"/>
    <s v="Obesidad Abdominal"/>
    <n v="150"/>
    <n v="90"/>
    <n v="110"/>
    <s v="Ya diagnosticada"/>
    <s v="Presente"/>
    <n v="1"/>
    <s v="Ausente"/>
    <s v="Ausente"/>
    <s v="SI"/>
    <s v="NO"/>
    <n v="5.5"/>
    <s v="Ya diagnosticadas"/>
    <n v="1"/>
    <s v="Presente"/>
    <s v="SI"/>
    <n v="79"/>
    <n v="236"/>
    <n v="287"/>
    <n v="6.4"/>
    <n v="1.4"/>
    <n v="0.5"/>
    <n v="4.1100000000000003"/>
    <n v="0.45"/>
    <n v="8.2200000000000006"/>
    <n v="12.8"/>
    <s v="hipercolesterolemia"/>
    <s v="ya diagnosticada"/>
    <s v="Presente"/>
    <n v="0"/>
    <n v="1"/>
    <n v="3"/>
    <x v="1"/>
  </r>
  <r>
    <n v="88"/>
    <s v="Maria J. Perez Rojas"/>
    <d v="1964-09-03T00:00:00"/>
    <n v="55.542465753424658"/>
    <s v="Entre 40 y 64 años"/>
    <x v="0"/>
    <s v="NO"/>
    <s v="NO"/>
    <s v="NO"/>
    <s v="NO"/>
    <s v="NO"/>
    <s v="NO"/>
    <s v="NO"/>
    <n v="53"/>
    <n v="1.63"/>
    <n v="163"/>
    <n v="19.948059768903612"/>
    <s v="NORMOPESO"/>
    <n v="89"/>
    <n v="0.54601226993865026"/>
    <s v="Elevado"/>
    <n v="41.945884931506846"/>
    <x v="2"/>
    <x v="1"/>
    <x v="1"/>
    <n v="93"/>
    <n v="0.956989247311828"/>
    <s v="Obesidad Abdominal"/>
    <n v="110"/>
    <n v="80"/>
    <n v="90"/>
    <s v="No"/>
    <s v="Ausente"/>
    <n v="0"/>
    <s v="Ausente"/>
    <s v="Ausente"/>
    <s v="NO"/>
    <s v="NO"/>
    <n v="5"/>
    <s v="Ausente"/>
    <n v="0"/>
    <s v="Ausente"/>
    <s v="NO"/>
    <n v="73.3"/>
    <n v="300"/>
    <n v="85"/>
    <n v="5.14"/>
    <n v="0.97"/>
    <n v="1.2"/>
    <n v="4.1399999999999997"/>
    <n v="0.44"/>
    <n v="3.4499999999999997"/>
    <n v="4.2833333333333332"/>
    <s v="No"/>
    <s v="No "/>
    <s v="Ausente"/>
    <n v="0"/>
    <n v="1"/>
    <n v="2"/>
    <x v="0"/>
  </r>
  <r>
    <n v="65"/>
    <s v="Leydi Armas Veiga"/>
    <d v="1990-08-25T00:00:00"/>
    <n v="29.550684931506851"/>
    <s v="Entre 20 y 34 años"/>
    <x v="0"/>
    <s v="NO"/>
    <s v="NO"/>
    <s v="NO"/>
    <s v="NO"/>
    <s v="NO"/>
    <s v="NO"/>
    <s v="NO"/>
    <n v="58.6"/>
    <n v="1.57"/>
    <n v="157"/>
    <n v="23.77378392632561"/>
    <s v="NORMOPESO"/>
    <n v="86"/>
    <n v="0.54777070063694266"/>
    <s v="Elevado"/>
    <n v="34.884701369863016"/>
    <x v="1"/>
    <x v="0"/>
    <x v="0"/>
    <n v="103"/>
    <n v="0.83495145631067957"/>
    <s v="Obesidad Abdominal"/>
    <n v="110"/>
    <n v="72"/>
    <n v="84.666666666666671"/>
    <s v="No"/>
    <s v="Ausente"/>
    <n v="0"/>
    <s v="Ausente"/>
    <s v="Ausente"/>
    <s v="NO"/>
    <s v="NO"/>
    <n v="4"/>
    <s v="Ausente"/>
    <n v="0"/>
    <s v="Ausente"/>
    <s v="NO"/>
    <n v="91"/>
    <n v="344"/>
    <n v="200"/>
    <n v="4"/>
    <n v="1.1100000000000001"/>
    <n v="1.26"/>
    <n v="3.9"/>
    <n v="0.3"/>
    <n v="3.0952380952380953"/>
    <n v="3.1746031746031744"/>
    <s v="No"/>
    <s v="No "/>
    <s v="Ausente"/>
    <n v="0"/>
    <n v="0"/>
    <n v="0"/>
    <x v="0"/>
  </r>
  <r>
    <n v="152"/>
    <s v="Yadira Martínez Caro"/>
    <d v="1969-09-08T00:00:00"/>
    <n v="50.526027397260272"/>
    <s v="Entre 40 y 64 años"/>
    <x v="0"/>
    <s v="NO"/>
    <s v="NO"/>
    <s v="NO"/>
    <s v="NO"/>
    <s v="SI"/>
    <s v="NO"/>
    <s v="NO"/>
    <n v="51.9"/>
    <n v="1.57"/>
    <n v="157"/>
    <n v="21.055620917684287"/>
    <s v="NORMOPESO"/>
    <n v="86"/>
    <n v="0.54777070063694266"/>
    <s v="Elevado"/>
    <n v="39.529334246575338"/>
    <x v="1"/>
    <x v="0"/>
    <x v="0"/>
    <n v="94"/>
    <n v="0.91489361702127658"/>
    <s v="Obesidad Abdominal"/>
    <n v="100"/>
    <n v="70"/>
    <n v="80"/>
    <s v="No"/>
    <s v="Ausente"/>
    <n v="0"/>
    <s v="Ausente"/>
    <s v="Ausente"/>
    <s v="NO"/>
    <s v="NO"/>
    <n v="3.9"/>
    <s v="Ausente"/>
    <n v="0"/>
    <s v="Ausente"/>
    <s v="NO"/>
    <n v="92"/>
    <n v="241"/>
    <n v="100"/>
    <n v="5"/>
    <n v="0.87"/>
    <n v="1.45"/>
    <n v="4"/>
    <n v="0.61"/>
    <n v="2.7586206896551726"/>
    <n v="3.4482758620689657"/>
    <s v="No"/>
    <s v="No "/>
    <s v="Ausente"/>
    <n v="0"/>
    <n v="0"/>
    <n v="0"/>
    <x v="0"/>
  </r>
  <r>
    <n v="126"/>
    <s v="Raico A. Suárez Carreño"/>
    <m/>
    <n v="34"/>
    <s v="Entre 20 y 34 años"/>
    <x v="1"/>
    <s v="NO"/>
    <s v="NO"/>
    <s v="NO"/>
    <s v="NO"/>
    <s v="NO"/>
    <s v="NO"/>
    <s v="NO"/>
    <n v="75"/>
    <n v="1.77"/>
    <n v="177"/>
    <n v="23.93948099205209"/>
    <s v="NORMOPESO"/>
    <n v="97"/>
    <n v="0.54802259887005644"/>
    <s v="Elevado"/>
    <n v="26.632999999999992"/>
    <x v="1"/>
    <x v="0"/>
    <x v="0"/>
    <n v="100"/>
    <n v="0.97"/>
    <s v="Obesidad Abdominal"/>
    <n v="110"/>
    <n v="80"/>
    <n v="90"/>
    <s v="No"/>
    <s v="Ausente"/>
    <n v="0"/>
    <s v="Ausente"/>
    <s v="Ausente"/>
    <s v="NO"/>
    <s v="NO"/>
    <n v="4.5"/>
    <s v="Ausente"/>
    <n v="0"/>
    <s v="Ausente"/>
    <s v="NO"/>
    <n v="100.2"/>
    <n v="410"/>
    <n v="185"/>
    <n v="4.9000000000000004"/>
    <n v="1.43"/>
    <n v="1.4"/>
    <n v="2.1"/>
    <n v="0.5"/>
    <n v="1.5000000000000002"/>
    <n v="3.5000000000000004"/>
    <s v="No"/>
    <s v="No "/>
    <s v="Ausente"/>
    <n v="0"/>
    <n v="0"/>
    <n v="0"/>
    <x v="0"/>
  </r>
  <r>
    <n v="139"/>
    <s v="Sergio Rosales"/>
    <d v="1965-09-17T00:00:00"/>
    <n v="54.504109589041093"/>
    <s v="Entre 40 y 64 años"/>
    <x v="1"/>
    <s v="NO"/>
    <s v="NO"/>
    <s v="NO"/>
    <s v="NO"/>
    <s v="NO"/>
    <s v="NO"/>
    <s v="NO"/>
    <n v="100"/>
    <n v="1.85"/>
    <n v="185"/>
    <n v="29.218407596785973"/>
    <s v="SOBREPESO GRADO 2"/>
    <n v="102"/>
    <n v="0.55135135135135138"/>
    <s v="Elevado"/>
    <n v="31.53891506849315"/>
    <x v="2"/>
    <x v="4"/>
    <x v="1"/>
    <n v="108"/>
    <n v="0.94444444444444442"/>
    <s v="normal"/>
    <n v="125"/>
    <n v="90"/>
    <n v="101.66666666666667"/>
    <s v="Nuevo diagnóstico"/>
    <s v="Presente"/>
    <n v="1"/>
    <s v="Nuevo diagnóstico"/>
    <s v="Presente"/>
    <s v="NO"/>
    <s v="GRADO 3"/>
    <n v="4.5999999999999996"/>
    <s v="Ausente"/>
    <n v="0"/>
    <s v="Ausente"/>
    <s v="NO"/>
    <n v="92"/>
    <n v="359"/>
    <n v="264"/>
    <n v="5.7"/>
    <n v="2.1"/>
    <n v="0.6"/>
    <n v="5"/>
    <n v="0.8"/>
    <n v="8.3333333333333339"/>
    <n v="9.5"/>
    <s v="Mixta"/>
    <s v="Nuevo Diagnóstico"/>
    <s v="Presente"/>
    <n v="1"/>
    <n v="1"/>
    <n v="4"/>
    <x v="1"/>
  </r>
  <r>
    <n v="26"/>
    <s v="Eriberto Fuentes Cabrera"/>
    <m/>
    <n v="72"/>
    <s v="Mayor de 65 años"/>
    <x v="1"/>
    <s v="NO"/>
    <s v="NO"/>
    <s v="NO"/>
    <s v="NO"/>
    <s v="NO"/>
    <s v="NO"/>
    <s v="NO"/>
    <n v="69"/>
    <n v="1.74"/>
    <n v="174"/>
    <n v="22.790328973444311"/>
    <s v="NORMOPESO"/>
    <n v="96"/>
    <n v="0.55172413793103448"/>
    <s v="Elevado"/>
    <n v="29.903999999999993"/>
    <x v="0"/>
    <x v="0"/>
    <x v="0"/>
    <n v="100"/>
    <n v="0.96"/>
    <s v="Obesidad Abdominal"/>
    <n v="110"/>
    <n v="70"/>
    <n v="83.333333333333329"/>
    <s v="No"/>
    <s v="Ausente"/>
    <n v="0"/>
    <s v="Ausente"/>
    <s v="Ausente"/>
    <s v="NO"/>
    <s v="NO"/>
    <n v="4"/>
    <s v="Ausente"/>
    <n v="0"/>
    <s v="Ausente"/>
    <s v="NO"/>
    <n v="88"/>
    <n v="355"/>
    <n v="190"/>
    <n v="5"/>
    <n v="1"/>
    <n v="1.4"/>
    <n v="3.8"/>
    <n v="0.6"/>
    <n v="2.7142857142857144"/>
    <n v="3.5714285714285716"/>
    <s v="No"/>
    <s v="No "/>
    <s v="Ausente"/>
    <n v="0"/>
    <n v="0"/>
    <n v="0"/>
    <x v="0"/>
  </r>
  <r>
    <n v="103"/>
    <s v="Miguel A Glez Salvador"/>
    <m/>
    <n v="72"/>
    <s v="Mayor de 65 años"/>
    <x v="1"/>
    <s v="NO"/>
    <s v="NO"/>
    <s v="NO"/>
    <s v="NO"/>
    <s v="NO"/>
    <s v="NO"/>
    <s v="NO"/>
    <n v="68"/>
    <n v="1.72"/>
    <n v="172"/>
    <n v="22.985397512168742"/>
    <s v="NORMOPESO"/>
    <n v="95"/>
    <n v="0.55232558139534882"/>
    <s v="Elevado"/>
    <n v="29.336999999999993"/>
    <x v="0"/>
    <x v="0"/>
    <x v="0"/>
    <n v="98"/>
    <n v="0.96938775510204078"/>
    <s v="Obesidad Abdominal"/>
    <n v="110"/>
    <n v="70"/>
    <n v="83.333333333333329"/>
    <s v="No"/>
    <s v="Ausente"/>
    <n v="0"/>
    <s v="Ausente"/>
    <s v="Ausente"/>
    <s v="NO"/>
    <s v="NO"/>
    <n v="4.8"/>
    <s v="Ausente"/>
    <n v="0"/>
    <s v="Ausente"/>
    <s v="NO"/>
    <n v="100"/>
    <n v="459"/>
    <n v="200"/>
    <n v="4.0999999999999996"/>
    <n v="1.22"/>
    <n v="1.8"/>
    <n v="3.1"/>
    <n v="0.5"/>
    <n v="1.7222222222222223"/>
    <n v="2.2777777777777777"/>
    <s v="No"/>
    <s v="No "/>
    <s v="Ausente"/>
    <n v="0"/>
    <n v="0"/>
    <n v="0"/>
    <x v="0"/>
  </r>
  <r>
    <n v="120"/>
    <s v="Osniel Pérez García"/>
    <d v="1980-06-01T00:00:00"/>
    <n v="39.789041095890411"/>
    <s v="Entre 35 y 49 años"/>
    <x v="1"/>
    <s v="NO"/>
    <s v="NO"/>
    <s v="NO"/>
    <s v="NO"/>
    <s v="NO"/>
    <s v="NO"/>
    <s v="NO"/>
    <n v="90"/>
    <n v="1.81"/>
    <n v="181"/>
    <n v="27.471688898385274"/>
    <s v="SOBREPESO GRADO 2"/>
    <n v="100"/>
    <n v="0.5524861878453039"/>
    <s v="Elevado"/>
    <n v="28.918693150684927"/>
    <x v="1"/>
    <x v="2"/>
    <x v="0"/>
    <n v="105"/>
    <n v="0.95238095238095233"/>
    <s v="Obesidad Abdominal"/>
    <n v="150"/>
    <n v="90"/>
    <n v="110"/>
    <s v="Ya diagnosticada"/>
    <s v="Presente"/>
    <n v="1"/>
    <s v="Ausente"/>
    <s v="Ausente"/>
    <s v="SI"/>
    <s v="NO"/>
    <n v="4"/>
    <s v="Ausente"/>
    <n v="0"/>
    <s v="Ausente"/>
    <s v="NO"/>
    <n v="100"/>
    <n v="321"/>
    <n v="200"/>
    <n v="3.9"/>
    <n v="2.2000000000000002"/>
    <n v="1.5"/>
    <n v="5"/>
    <n v="0.7"/>
    <n v="3.3333333333333335"/>
    <n v="2.6"/>
    <s v="Hipertrigliceridemia"/>
    <s v="Nuevo Diagnóstico"/>
    <s v="Presente"/>
    <n v="1"/>
    <n v="0"/>
    <n v="2"/>
    <x v="0"/>
  </r>
  <r>
    <n v="143"/>
    <s v="Silvia Y. Díaz Martínez"/>
    <d v="1965-06-29T00:00:00"/>
    <n v="54.723287671232875"/>
    <s v="Entre 40 y 64 años"/>
    <x v="0"/>
    <s v="NO"/>
    <s v="NO"/>
    <s v="NO"/>
    <s v="NO"/>
    <s v="NO"/>
    <s v="SI"/>
    <s v="NO"/>
    <n v="53.6"/>
    <n v="1.51"/>
    <n v="151"/>
    <n v="23.507740888557521"/>
    <s v="NORMOPESO"/>
    <n v="83.6"/>
    <n v="0.55364238410596023"/>
    <s v="Elevado"/>
    <n v="39.394246575342464"/>
    <x v="1"/>
    <x v="0"/>
    <x v="0"/>
    <n v="93.5"/>
    <n v="0.89411764705882346"/>
    <s v="Obesidad Abdominal"/>
    <n v="120"/>
    <n v="75"/>
    <n v="90"/>
    <s v="No"/>
    <s v="Ausente"/>
    <n v="0"/>
    <s v="Ausente"/>
    <s v="Ausente"/>
    <s v="NO"/>
    <s v="NO"/>
    <n v="5.0999999999999996"/>
    <s v="Ausente"/>
    <n v="0"/>
    <s v="Ausente"/>
    <s v="NO"/>
    <n v="104"/>
    <n v="341"/>
    <n v="96"/>
    <n v="4.0999999999999996"/>
    <n v="1.1000000000000001"/>
    <n v="1.6"/>
    <n v="3.9"/>
    <n v="0.6"/>
    <n v="2.4375"/>
    <n v="2.5624999999999996"/>
    <s v="No"/>
    <s v="No "/>
    <s v="Ausente"/>
    <n v="0"/>
    <n v="0"/>
    <n v="0"/>
    <x v="0"/>
  </r>
  <r>
    <n v="136"/>
    <s v="Rosa Elena Llera Armenteros"/>
    <d v="1961-10-14T00:00:00"/>
    <n v="58.43287671232877"/>
    <s v="Entre 40 y 64 años"/>
    <x v="0"/>
    <s v="SI"/>
    <s v="SI"/>
    <s v="NO"/>
    <s v="NO"/>
    <s v="NO"/>
    <s v="SI"/>
    <s v="NO"/>
    <n v="62.2"/>
    <n v="1.57"/>
    <n v="157"/>
    <n v="25.234289423506024"/>
    <s v="SOBREPESO GRADO 1"/>
    <n v="87"/>
    <n v="0.55414012738853502"/>
    <s v="Elevado"/>
    <n v="41.706665753424659"/>
    <x v="1"/>
    <x v="2"/>
    <x v="0"/>
    <n v="101"/>
    <n v="0.86138613861386137"/>
    <s v="Obesidad Abdominal"/>
    <n v="150"/>
    <n v="100"/>
    <n v="116.66666666666667"/>
    <s v="Ya diagnosticada"/>
    <s v="Presente"/>
    <n v="1"/>
    <s v="Ausente"/>
    <s v="Ausente"/>
    <s v="SI"/>
    <s v="NO"/>
    <n v="5.6"/>
    <s v="Ya diagnosticadas"/>
    <n v="1"/>
    <s v="Presente"/>
    <s v="SI"/>
    <n v="91"/>
    <n v="401"/>
    <n v="208"/>
    <n v="5.4"/>
    <n v="0.97"/>
    <n v="1.1000000000000001"/>
    <n v="4.8"/>
    <n v="0.44"/>
    <n v="4.3636363636363633"/>
    <n v="4.9090909090909092"/>
    <s v="hipercolesterolemia"/>
    <s v="ya diagnosticada"/>
    <s v="Presente"/>
    <n v="0"/>
    <n v="1"/>
    <n v="3"/>
    <x v="1"/>
  </r>
  <r>
    <n v="89"/>
    <s v="Maria J. Perez Rojas"/>
    <d v="1964-11-20T00:00:00"/>
    <n v="55.328767123287669"/>
    <s v="Entre 40 y 64 años"/>
    <x v="0"/>
    <s v="NO"/>
    <s v="NO"/>
    <s v="NO"/>
    <s v="NO"/>
    <s v="NO"/>
    <s v="NO"/>
    <s v="NO"/>
    <n v="55.7"/>
    <n v="1.63"/>
    <n v="163"/>
    <n v="20.964281681659077"/>
    <s v="NORMOPESO"/>
    <n v="90.4"/>
    <n v="0.55460122699386505"/>
    <s v="Elevado"/>
    <n v="42.513257534246577"/>
    <x v="2"/>
    <x v="1"/>
    <x v="1"/>
    <n v="112"/>
    <n v="0.80714285714285716"/>
    <s v="Obesidad Abdominal"/>
    <n v="125"/>
    <n v="80"/>
    <n v="95"/>
    <s v="No"/>
    <s v="Ausente"/>
    <n v="0"/>
    <s v="Ausente"/>
    <s v="Ausente"/>
    <s v="NO"/>
    <s v="NO"/>
    <n v="5.4"/>
    <s v="Ausente"/>
    <n v="0"/>
    <s v="Ausente"/>
    <s v="NO"/>
    <n v="111"/>
    <n v="354"/>
    <n v="287"/>
    <n v="5.16"/>
    <n v="1.87"/>
    <n v="1.04"/>
    <n v="5.46"/>
    <n v="0.44"/>
    <n v="5.25"/>
    <n v="4.9615384615384617"/>
    <s v="Hipertrigliceridemia"/>
    <s v="Nuevo Diagnóstico"/>
    <s v="Presente"/>
    <n v="1"/>
    <n v="0"/>
    <n v="2"/>
    <x v="0"/>
  </r>
  <r>
    <n v="117"/>
    <s v="Nohary Catalá Verdalles"/>
    <d v="1964-02-24T00:00:00"/>
    <n v="56.06849315068493"/>
    <s v="Entre 40 y 64 años"/>
    <x v="0"/>
    <s v="NO"/>
    <s v="NO"/>
    <s v="NO"/>
    <s v="NO"/>
    <s v="NO"/>
    <s v="NO"/>
    <s v="NO"/>
    <n v="54.2"/>
    <n v="1.59"/>
    <n v="159"/>
    <n v="21.43902535500969"/>
    <s v="NORMOPESO"/>
    <n v="88.2"/>
    <n v="0.55471698113207546"/>
    <s v="Elevado"/>
    <n v="41.71093698630137"/>
    <x v="2"/>
    <x v="1"/>
    <x v="1"/>
    <n v="110"/>
    <n v="0.80181818181818187"/>
    <s v="Obesidad Abdominal"/>
    <n v="120"/>
    <n v="80"/>
    <n v="93.333333333333329"/>
    <s v="No"/>
    <s v="Ausente"/>
    <n v="0"/>
    <s v="Ausente"/>
    <s v="Ausente"/>
    <s v="NO"/>
    <s v="NO"/>
    <n v="5.8"/>
    <s v="Ausente"/>
    <n v="1"/>
    <s v="Ausente"/>
    <s v="NO"/>
    <n v="105"/>
    <n v="388"/>
    <n v="114"/>
    <n v="4.9000000000000004"/>
    <n v="0.97"/>
    <n v="1.02"/>
    <n v="4.16"/>
    <n v="0.44"/>
    <n v="4.0784313725490193"/>
    <n v="4.8039215686274517"/>
    <s v="No"/>
    <s v="No "/>
    <s v="Ausente"/>
    <n v="0"/>
    <n v="0"/>
    <n v="2"/>
    <x v="0"/>
  </r>
  <r>
    <n v="59"/>
    <s v="Laura E. Chirolde Rojas"/>
    <d v="1969-03-08T00:00:00"/>
    <n v="51.030136986301372"/>
    <s v="Entre 40 y 64 años"/>
    <x v="0"/>
    <s v="NO"/>
    <s v="NO"/>
    <s v="NO"/>
    <s v="NO"/>
    <s v="NO"/>
    <s v="NO"/>
    <s v="NO"/>
    <n v="52.8"/>
    <n v="1.55"/>
    <n v="155"/>
    <n v="21.977107180020809"/>
    <s v="NORMOPESO"/>
    <n v="86"/>
    <n v="0.55483870967741933"/>
    <s v="Elevado"/>
    <n v="39.529334246575338"/>
    <x v="1"/>
    <x v="0"/>
    <x v="0"/>
    <n v="91"/>
    <n v="0.94505494505494503"/>
    <s v="Obesidad Abdominal"/>
    <n v="110"/>
    <n v="65"/>
    <n v="80"/>
    <s v="No"/>
    <s v="Ausente"/>
    <n v="0"/>
    <s v="Ausente"/>
    <s v="Ausente"/>
    <s v="NO"/>
    <s v="NO"/>
    <n v="4.2"/>
    <s v="Ausente"/>
    <n v="0"/>
    <s v="Ausente"/>
    <s v="NO"/>
    <n v="89"/>
    <n v="235"/>
    <n v="102"/>
    <n v="5.0999999999999996"/>
    <n v="1.1000000000000001"/>
    <n v="1.52"/>
    <n v="3.9"/>
    <n v="0.7"/>
    <n v="2.5657894736842106"/>
    <n v="3.3552631578947367"/>
    <s v="No"/>
    <s v="No "/>
    <s v="Ausente"/>
    <n v="0"/>
    <n v="0"/>
    <n v="0"/>
    <x v="0"/>
  </r>
  <r>
    <n v="146"/>
    <s v="Sonia Mesa Melo"/>
    <d v="1969-03-08T00:00:00"/>
    <n v="51.030136986301372"/>
    <s v="Entre 40 y 64 años"/>
    <x v="0"/>
    <s v="NO"/>
    <s v="NO"/>
    <s v="NO"/>
    <s v="NO"/>
    <s v="SI"/>
    <s v="NO"/>
    <s v="NO"/>
    <n v="52.8"/>
    <n v="1.55"/>
    <n v="155"/>
    <n v="21.977107180020809"/>
    <s v="NORMOPESO"/>
    <n v="86"/>
    <n v="0.55483870967741933"/>
    <s v="Elevado"/>
    <n v="39.631660273972606"/>
    <x v="1"/>
    <x v="0"/>
    <x v="0"/>
    <n v="90"/>
    <n v="0.9555555555555556"/>
    <s v="Obesidad Abdominal"/>
    <n v="100"/>
    <n v="70"/>
    <n v="80"/>
    <s v="No"/>
    <s v="Ausente"/>
    <n v="0"/>
    <s v="Ausente"/>
    <s v="Ausente"/>
    <s v="NO"/>
    <s v="NO"/>
    <n v="4.8"/>
    <s v="Ausente"/>
    <n v="0"/>
    <s v="Ausente"/>
    <s v="NO"/>
    <n v="88.8"/>
    <n v="299"/>
    <n v="100"/>
    <n v="5.0999999999999996"/>
    <n v="1"/>
    <n v="1.52"/>
    <n v="4"/>
    <n v="0.81"/>
    <n v="2.6315789473684212"/>
    <n v="3.3552631578947367"/>
    <s v="No"/>
    <s v="No "/>
    <s v="Ausente"/>
    <n v="0"/>
    <n v="0"/>
    <n v="0"/>
    <x v="0"/>
  </r>
  <r>
    <n v="129"/>
    <s v="Ramona Sánchez Otero"/>
    <d v="1965-04-28T00:00:00"/>
    <n v="54.893150684931506"/>
    <s v="Entre 40 y 64 años"/>
    <x v="0"/>
    <s v="NO"/>
    <s v="NO"/>
    <s v="NO"/>
    <s v="NO"/>
    <s v="SI"/>
    <s v="NO"/>
    <s v="NO"/>
    <n v="54.2"/>
    <n v="1.53"/>
    <n v="153"/>
    <n v="23.153487974710583"/>
    <s v="NORMOPESO"/>
    <n v="85"/>
    <n v="0.55555555555555558"/>
    <s v="Elevado"/>
    <n v="40.046386301369864"/>
    <x v="1"/>
    <x v="0"/>
    <x v="0"/>
    <n v="95"/>
    <n v="0.89473684210526316"/>
    <s v="Obesidad Abdominal"/>
    <n v="120"/>
    <n v="65"/>
    <n v="83.333333333333329"/>
    <s v="No"/>
    <s v="Ausente"/>
    <n v="0"/>
    <s v="Ausente"/>
    <s v="Ausente"/>
    <s v="NO"/>
    <s v="NO"/>
    <n v="4.9000000000000004"/>
    <s v="Ausente"/>
    <n v="0"/>
    <s v="Ausente"/>
    <s v="NO"/>
    <n v="99"/>
    <n v="245"/>
    <n v="97"/>
    <n v="3.9"/>
    <n v="1.1100000000000001"/>
    <n v="1.61"/>
    <n v="4.22"/>
    <n v="0.56999999999999995"/>
    <n v="2.6211180124223601"/>
    <n v="2.4223602484472049"/>
    <s v="No"/>
    <s v="No "/>
    <s v="Ausente"/>
    <n v="0"/>
    <n v="0"/>
    <n v="0"/>
    <x v="0"/>
  </r>
  <r>
    <n v="25"/>
    <s v="Eribaldo Fuentes Ayala"/>
    <m/>
    <n v="72"/>
    <s v="Mayor de 65 años"/>
    <x v="1"/>
    <s v="NO"/>
    <s v="NO"/>
    <s v="NO"/>
    <s v="NO"/>
    <s v="NO"/>
    <s v="NO"/>
    <s v="NO"/>
    <n v="71"/>
    <n v="1.78"/>
    <n v="178"/>
    <n v="22.408786769347305"/>
    <s v="NORMOPESO"/>
    <n v="99"/>
    <n v="0.5561797752808989"/>
    <s v="Elevado"/>
    <n v="31.604999999999993"/>
    <x v="0"/>
    <x v="0"/>
    <x v="0"/>
    <n v="102"/>
    <n v="0.97058823529411764"/>
    <s v="Obesidad Abdominal"/>
    <n v="125"/>
    <n v="80"/>
    <n v="95"/>
    <s v="No"/>
    <s v="Ausente"/>
    <n v="0"/>
    <s v="Ausente"/>
    <s v="Ausente"/>
    <s v="NO"/>
    <s v="NO"/>
    <n v="4.22"/>
    <s v="Ausente"/>
    <n v="0"/>
    <s v="Ausente"/>
    <s v="NO"/>
    <n v="115"/>
    <n v="400"/>
    <n v="205"/>
    <n v="4.9000000000000004"/>
    <n v="0.85"/>
    <n v="0.9"/>
    <n v="4.3"/>
    <n v="0.8"/>
    <n v="4.7777777777777777"/>
    <n v="5.4444444444444446"/>
    <s v="No"/>
    <s v="No "/>
    <s v="Ausente"/>
    <n v="0"/>
    <n v="1"/>
    <n v="1"/>
    <x v="0"/>
  </r>
  <r>
    <n v="38"/>
    <s v="Freddyslinda Pérez Suárez"/>
    <d v="1964-12-22T00:00:00"/>
    <n v="55.241095890410961"/>
    <s v="Entre 40 y 64 años"/>
    <x v="0"/>
    <s v="NO"/>
    <s v="NO"/>
    <s v="NO"/>
    <s v="NO"/>
    <s v="NO"/>
    <s v="NO"/>
    <s v="NO"/>
    <n v="53.5"/>
    <n v="1.57"/>
    <n v="157"/>
    <n v="21.704734471986693"/>
    <s v="NORMOPESO"/>
    <n v="87.5"/>
    <n v="0.5573248407643312"/>
    <s v="Elevado"/>
    <n v="41.220782191780827"/>
    <x v="1"/>
    <x v="0"/>
    <x v="0"/>
    <n v="114"/>
    <n v="0.76754385964912286"/>
    <s v="normal"/>
    <n v="120"/>
    <n v="80"/>
    <n v="93.333333333333329"/>
    <s v="No"/>
    <s v="Ausente"/>
    <n v="0"/>
    <s v="Ausente"/>
    <s v="Ausente"/>
    <s v="NO"/>
    <s v="NO"/>
    <n v="4.8"/>
    <s v="Ausente"/>
    <n v="0"/>
    <s v="Ausente"/>
    <s v="NO"/>
    <n v="64"/>
    <n v="299"/>
    <n v="118"/>
    <n v="4.12"/>
    <n v="0.9"/>
    <n v="1.4"/>
    <n v="4.2"/>
    <n v="0.45"/>
    <n v="3.0000000000000004"/>
    <n v="2.9428571428571431"/>
    <s v="No"/>
    <s v="No "/>
    <s v="Ausente"/>
    <n v="0"/>
    <n v="0"/>
    <n v="0"/>
    <x v="0"/>
  </r>
  <r>
    <n v="72"/>
    <s v="Maikel Abreu Ramiro (Minint)"/>
    <m/>
    <n v="40"/>
    <s v="Entre 35 y 49 años"/>
    <x v="1"/>
    <s v="NO"/>
    <s v="NO"/>
    <s v="NO"/>
    <s v="NO"/>
    <s v="NO"/>
    <s v="NO"/>
    <s v="NO"/>
    <n v="78"/>
    <n v="1.65"/>
    <n v="165"/>
    <n v="28.650137741046834"/>
    <s v="SOBREPESO GRADO 2"/>
    <n v="92"/>
    <n v="0.55757575757575761"/>
    <s v="Elevado"/>
    <n v="24.403999999999993"/>
    <x v="0"/>
    <x v="2"/>
    <x v="0"/>
    <n v="104"/>
    <n v="0.88461538461538458"/>
    <s v="normal"/>
    <n v="120"/>
    <n v="80"/>
    <n v="93.333333333333329"/>
    <s v="No"/>
    <s v="Ausente"/>
    <n v="0"/>
    <s v="Ausente"/>
    <s v="Ausente"/>
    <s v="NO"/>
    <s v="NO"/>
    <n v="4"/>
    <s v="Ausente"/>
    <n v="0"/>
    <s v="Ausente"/>
    <s v="NO"/>
    <n v="122"/>
    <n v="294"/>
    <n v="297"/>
    <n v="3.7"/>
    <n v="1.5"/>
    <n v="1.2"/>
    <n v="4.8"/>
    <n v="0.6"/>
    <n v="4"/>
    <n v="3.0833333333333335"/>
    <s v="No"/>
    <s v="No "/>
    <s v="Ausente"/>
    <n v="0"/>
    <n v="0"/>
    <n v="0"/>
    <x v="0"/>
  </r>
  <r>
    <n v="116"/>
    <s v="Niurka Osorio Bazar"/>
    <d v="1966-10-31T00:00:00"/>
    <n v="53.38356164383562"/>
    <s v="Entre 40 y 64 años"/>
    <x v="0"/>
    <s v="NO"/>
    <s v="NO"/>
    <s v="NO"/>
    <s v="NO"/>
    <s v="NO"/>
    <s v="NO"/>
    <s v="NO"/>
    <n v="64.5"/>
    <n v="1.56"/>
    <n v="156"/>
    <n v="26.50394477317554"/>
    <s v="SOBREPESO GRADO 1"/>
    <n v="87"/>
    <n v="0.55769230769230771"/>
    <s v="Elevado"/>
    <n v="40.590767123287669"/>
    <x v="1"/>
    <x v="2"/>
    <x v="0"/>
    <n v="99.5"/>
    <n v="0.87437185929648242"/>
    <s v="Obesidad Abdominal"/>
    <n v="160"/>
    <n v="100"/>
    <n v="120"/>
    <s v="Ya diagnosticada"/>
    <s v="Presente"/>
    <n v="1"/>
    <s v="Ausente"/>
    <s v="Ausente"/>
    <s v="SI"/>
    <s v="NO"/>
    <n v="5.5"/>
    <s v="Ausente"/>
    <n v="1"/>
    <s v="Ausente"/>
    <s v="NO"/>
    <n v="84"/>
    <n v="309"/>
    <n v="331"/>
    <n v="6"/>
    <n v="1.1000000000000001"/>
    <n v="1.4"/>
    <n v="3.09"/>
    <n v="1.3"/>
    <n v="2.2071428571428573"/>
    <n v="4.2857142857142856"/>
    <s v="hipercolesterolemia"/>
    <s v="Nuevo Diagnóstico"/>
    <s v="Presente"/>
    <n v="0"/>
    <n v="0"/>
    <n v="2"/>
    <x v="0"/>
  </r>
  <r>
    <n v="49"/>
    <s v="Jesús Rodríguez Valdéz"/>
    <d v="1969-02-01T00:00:00"/>
    <n v="51.126027397260273"/>
    <s v="Entre 40 y 64 años"/>
    <x v="1"/>
    <s v="NO"/>
    <s v="NO"/>
    <s v="NO"/>
    <s v="NO"/>
    <s v="SI"/>
    <s v="SI"/>
    <s v="NO"/>
    <n v="72.3"/>
    <n v="1.66"/>
    <n v="166"/>
    <n v="26.237480040644506"/>
    <s v="SOBREPESO GRADO 1"/>
    <n v="93"/>
    <n v="0.56024096385542166"/>
    <s v="Elevado"/>
    <n v="26.094728767123282"/>
    <x v="0"/>
    <x v="2"/>
    <x v="0"/>
    <n v="96"/>
    <n v="0.96875"/>
    <s v="Obesidad Abdominal"/>
    <n v="120"/>
    <n v="80"/>
    <n v="93.333333333333329"/>
    <s v="No"/>
    <s v="Ausente"/>
    <n v="0"/>
    <s v="Ausente"/>
    <s v="Ausente"/>
    <s v="NO"/>
    <s v="NO"/>
    <n v="4.2"/>
    <s v="Ausente"/>
    <n v="0"/>
    <s v="Ausente"/>
    <s v="NO"/>
    <n v="60"/>
    <n v="427"/>
    <n v="322"/>
    <n v="4.9000000000000004"/>
    <n v="1.3"/>
    <n v="1.3"/>
    <n v="2.64"/>
    <n v="0.7"/>
    <n v="2.0307692307692307"/>
    <n v="3.7692307692307692"/>
    <s v="No"/>
    <s v="No "/>
    <s v="Ausente"/>
    <n v="0"/>
    <n v="0"/>
    <n v="0"/>
    <x v="0"/>
  </r>
  <r>
    <n v="148"/>
    <s v="Susana González Pérez"/>
    <d v="1969-04-27T00:00:00"/>
    <n v="50.893150684931506"/>
    <s v="Entre 40 y 64 años"/>
    <x v="0"/>
    <s v="NO"/>
    <s v="NO"/>
    <s v="NO"/>
    <s v="NO"/>
    <s v="SI"/>
    <s v="NO"/>
    <s v="NO"/>
    <n v="53.8"/>
    <n v="1.53"/>
    <n v="153"/>
    <n v="22.982613524712715"/>
    <s v="NORMOPESO"/>
    <n v="86"/>
    <n v="0.56209150326797386"/>
    <s v="Elevado"/>
    <n v="39.529334246575338"/>
    <x v="1"/>
    <x v="0"/>
    <x v="0"/>
    <n v="106"/>
    <n v="0.81132075471698117"/>
    <s v="Obesidad Abdominal"/>
    <n v="100"/>
    <n v="70"/>
    <n v="80"/>
    <s v="No"/>
    <s v="Ausente"/>
    <n v="0"/>
    <s v="Ausente"/>
    <s v="Ausente"/>
    <s v="NO"/>
    <s v="NO"/>
    <n v="4.3"/>
    <s v="Ausente"/>
    <n v="0"/>
    <s v="Ausente"/>
    <s v="NO"/>
    <n v="94"/>
    <n v="214"/>
    <n v="115"/>
    <n v="4.9000000000000004"/>
    <n v="0.98"/>
    <n v="1.54"/>
    <n v="4.0999999999999996"/>
    <n v="0.54"/>
    <n v="2.662337662337662"/>
    <n v="3.1818181818181821"/>
    <s v="No"/>
    <s v="No "/>
    <s v="Ausente"/>
    <n v="0"/>
    <n v="0"/>
    <n v="0"/>
    <x v="0"/>
  </r>
  <r>
    <n v="53"/>
    <s v="Jorge Ledesma Camejo (Minint)"/>
    <m/>
    <n v="47"/>
    <s v="Entre 35 y 49 años"/>
    <x v="1"/>
    <s v="NO"/>
    <s v="NO"/>
    <s v="NO"/>
    <s v="NO"/>
    <s v="NO"/>
    <s v="NO"/>
    <s v="NO"/>
    <n v="84"/>
    <n v="1.69"/>
    <n v="169"/>
    <n v="29.410734918245165"/>
    <s v="SOBREPESO GRADO 2"/>
    <n v="95"/>
    <n v="0.56213017751479288"/>
    <s v="Elevado"/>
    <n v="26.811999999999994"/>
    <x v="1"/>
    <x v="2"/>
    <x v="0"/>
    <n v="102"/>
    <n v="0.93137254901960786"/>
    <s v="normal"/>
    <n v="110"/>
    <n v="80"/>
    <n v="90"/>
    <s v="Nuevo diagnóstico"/>
    <s v="Presente"/>
    <n v="1"/>
    <s v="Nuevo diagnóstico"/>
    <s v="Presente"/>
    <s v="NO"/>
    <s v="GRADO 1"/>
    <n v="6"/>
    <s v="Nuevo diagnóstico"/>
    <n v="1"/>
    <s v="Presente"/>
    <s v="NO"/>
    <n v="74"/>
    <n v="400"/>
    <n v="174"/>
    <n v="5.5"/>
    <n v="1.9"/>
    <n v="1"/>
    <n v="3.9"/>
    <n v="0.45"/>
    <n v="3.9"/>
    <n v="5.5"/>
    <s v="Mixta"/>
    <s v="Nuevo Diagnóstico"/>
    <s v="Presente"/>
    <n v="1"/>
    <n v="1"/>
    <n v="4"/>
    <x v="1"/>
  </r>
  <r>
    <n v="3"/>
    <s v="Alexander del Toro Cambara"/>
    <d v="1974-01-20T00:00:00"/>
    <n v="46.156164383561645"/>
    <s v="Entre 35 y 49 años"/>
    <x v="1"/>
    <s v="NO"/>
    <s v="NO"/>
    <s v="NO"/>
    <s v="NO"/>
    <s v="NO"/>
    <s v="NO"/>
    <s v="NO"/>
    <n v="83"/>
    <n v="1.74"/>
    <n v="174"/>
    <n v="27.414453692693883"/>
    <s v="SOBREPESO GRADO 2"/>
    <n v="98"/>
    <n v="0.56321839080459768"/>
    <s v="Elevado"/>
    <n v="28.427772602739719"/>
    <x v="1"/>
    <x v="2"/>
    <x v="0"/>
    <n v="106.5"/>
    <n v="0.92018779342723001"/>
    <s v="normal"/>
    <n v="120"/>
    <n v="80"/>
    <n v="93.333333333333329"/>
    <s v="No"/>
    <s v="Ausente"/>
    <n v="0"/>
    <s v="Ausente"/>
    <s v="Ausente"/>
    <s v="NO"/>
    <s v="NO"/>
    <n v="3.9"/>
    <s v="Ausente"/>
    <n v="0"/>
    <s v="Ausente"/>
    <s v="NO"/>
    <n v="80"/>
    <n v="400"/>
    <n v="122"/>
    <n v="6"/>
    <n v="2.1"/>
    <n v="1"/>
    <n v="3.9"/>
    <n v="1.1000000000000001"/>
    <n v="3.9"/>
    <n v="6"/>
    <s v="Mixta"/>
    <s v="Nuevo Diagnóstico"/>
    <s v="Presente"/>
    <n v="1"/>
    <n v="1"/>
    <n v="2"/>
    <x v="0"/>
  </r>
  <r>
    <n v="164"/>
    <s v="Yusleiby Catalá"/>
    <d v="1983-12-22T00:00:00"/>
    <n v="36.230136986301368"/>
    <s v="Entre 35 y 49 años"/>
    <x v="0"/>
    <s v="NO"/>
    <s v="NO"/>
    <s v="NO"/>
    <s v="NO"/>
    <s v="NO"/>
    <s v="NO"/>
    <s v="NO"/>
    <n v="63"/>
    <n v="1.56"/>
    <n v="156"/>
    <n v="25.88757396449704"/>
    <s v="SOBREPESO GRADO 1"/>
    <n v="88"/>
    <n v="0.5641025641025641"/>
    <s v="Elevado"/>
    <n v="37.238860273972598"/>
    <x v="2"/>
    <x v="4"/>
    <x v="1"/>
    <n v="103"/>
    <n v="0.85436893203883491"/>
    <s v="Obesidad Abdominal"/>
    <n v="120"/>
    <n v="80"/>
    <n v="93.333333333333329"/>
    <s v="No"/>
    <s v="Ausente"/>
    <n v="0"/>
    <s v="Ausente"/>
    <s v="Ausente"/>
    <s v="NO"/>
    <s v="NO"/>
    <n v="5.2"/>
    <s v="Ausente"/>
    <n v="0"/>
    <s v="Ausente"/>
    <s v="NO"/>
    <n v="70"/>
    <n v="285"/>
    <n v="136"/>
    <n v="6"/>
    <n v="1.71"/>
    <n v="1.03"/>
    <n v="4.8"/>
    <n v="0.9"/>
    <n v="4.6601941747572813"/>
    <n v="5.825242718446602"/>
    <s v="Mixta"/>
    <s v="Nuevo Diagnóstico"/>
    <s v="Presente"/>
    <n v="1"/>
    <n v="1"/>
    <n v="3"/>
    <x v="1"/>
  </r>
  <r>
    <n v="81"/>
    <s v="María del J. Martínez Becerra"/>
    <d v="1969-05-16T00:00:00"/>
    <n v="50.841095890410962"/>
    <s v="Entre 40 y 64 años"/>
    <x v="0"/>
    <s v="NO"/>
    <s v="NO"/>
    <s v="NO"/>
    <s v="NO"/>
    <s v="NO"/>
    <s v="NO"/>
    <s v="NO"/>
    <n v="54.5"/>
    <n v="1.52"/>
    <n v="152"/>
    <n v="23.588988919667589"/>
    <s v="NORMOPESO"/>
    <n v="86"/>
    <n v="0.56578947368421051"/>
    <s v="Elevado"/>
    <n v="39.529334246575338"/>
    <x v="1"/>
    <x v="0"/>
    <x v="0"/>
    <n v="92"/>
    <n v="0.93478260869565222"/>
    <s v="Obesidad Abdominal"/>
    <n v="105"/>
    <n v="60"/>
    <n v="75"/>
    <s v="No"/>
    <s v="Ausente"/>
    <n v="0"/>
    <s v="Ausente"/>
    <s v="Ausente"/>
    <s v="NO"/>
    <s v="NO"/>
    <n v="4.5"/>
    <s v="Ausente"/>
    <n v="0"/>
    <s v="Ausente"/>
    <s v="NO"/>
    <n v="96"/>
    <n v="254"/>
    <n v="108"/>
    <n v="4.8"/>
    <n v="1.1000000000000001"/>
    <n v="1.66"/>
    <n v="4.1100000000000003"/>
    <n v="0.81"/>
    <n v="2.4759036144578315"/>
    <n v="2.8915662650602409"/>
    <s v="No"/>
    <s v="No "/>
    <s v="Ausente"/>
    <n v="0"/>
    <n v="0"/>
    <n v="0"/>
    <x v="0"/>
  </r>
  <r>
    <n v="45"/>
    <s v="Ines Gonzalez Corrales"/>
    <m/>
    <n v="57"/>
    <s v="Entre 40 y 64 años"/>
    <x v="0"/>
    <s v="NO"/>
    <s v="NO"/>
    <s v="NO"/>
    <s v="NO"/>
    <s v="NO"/>
    <s v="SI"/>
    <s v="NO"/>
    <n v="78"/>
    <n v="1.69"/>
    <n v="169"/>
    <n v="27.309968138370508"/>
    <s v="SOBREPESO GRADO 2"/>
    <n v="96"/>
    <n v="0.56804733727810652"/>
    <s v="Elevado"/>
    <n v="45.341000000000001"/>
    <x v="2"/>
    <x v="4"/>
    <x v="1"/>
    <n v="100"/>
    <n v="0.96"/>
    <s v="Obesidad Abdominal"/>
    <n v="120"/>
    <n v="85"/>
    <n v="96.666666666666671"/>
    <s v="No"/>
    <s v="Ausente"/>
    <n v="0"/>
    <s v="Ausente"/>
    <s v="Ausente"/>
    <s v="NO"/>
    <s v="NO"/>
    <n v="6.95"/>
    <s v="Nuevo diagnóstico"/>
    <n v="1"/>
    <s v="Presente"/>
    <s v="NO"/>
    <n v="84.1"/>
    <n v="416"/>
    <n v="95"/>
    <n v="6.4"/>
    <n v="2.0299999999999998"/>
    <n v="0.78"/>
    <n v="5.3"/>
    <n v="0.7"/>
    <n v="6.7948717948717947"/>
    <n v="8.2051282051282062"/>
    <s v="Mixta"/>
    <s v="Nuevo Diagnóstico"/>
    <s v="Presente"/>
    <n v="1"/>
    <n v="0"/>
    <n v="3"/>
    <x v="1"/>
  </r>
  <r>
    <n v="160"/>
    <s v="Yipcika Martín González"/>
    <d v="1964-08-08T00:00:00"/>
    <n v="55.613698630136987"/>
    <s v="Entre 40 y 64 años"/>
    <x v="0"/>
    <s v="NO"/>
    <s v="NO"/>
    <s v="NO"/>
    <s v="NO"/>
    <s v="NO"/>
    <s v="NO"/>
    <s v="NO"/>
    <n v="54.2"/>
    <n v="1.52"/>
    <n v="152"/>
    <n v="23.459141274238227"/>
    <s v="NORMOPESO"/>
    <n v="86.9"/>
    <n v="0.57171052631578956"/>
    <s v="Elevado"/>
    <n v="41.039727397260279"/>
    <x v="1"/>
    <x v="0"/>
    <x v="0"/>
    <n v="102"/>
    <n v="0.85196078431372557"/>
    <s v="Obesidad Abdominal"/>
    <n v="120"/>
    <n v="80"/>
    <n v="93.333333333333329"/>
    <s v="No"/>
    <s v="Ausente"/>
    <n v="0"/>
    <s v="Ausente"/>
    <s v="Ausente"/>
    <s v="NO"/>
    <s v="NO"/>
    <n v="4.9000000000000004"/>
    <s v="Ausente"/>
    <n v="0"/>
    <s v="Ausente"/>
    <s v="NO"/>
    <n v="78"/>
    <n v="249"/>
    <n v="101"/>
    <n v="3.4"/>
    <n v="0.9"/>
    <n v="1.25"/>
    <n v="4.1500000000000004"/>
    <n v="0.45"/>
    <n v="3.3200000000000003"/>
    <n v="2.7199999999999998"/>
    <s v="No"/>
    <s v="No "/>
    <s v="Ausente"/>
    <n v="0"/>
    <n v="0"/>
    <n v="0"/>
    <x v="0"/>
  </r>
  <r>
    <n v="34"/>
    <s v="Evelin García Espinosa"/>
    <d v="1967-12-05T00:00:00"/>
    <n v="52.287671232876711"/>
    <s v="Entre 40 y 64 años"/>
    <x v="0"/>
    <s v="SI"/>
    <s v="NO"/>
    <s v="NO"/>
    <s v="NO"/>
    <s v="SI"/>
    <s v="NO"/>
    <s v="NO"/>
    <n v="75.900000000000006"/>
    <n v="1.61"/>
    <n v="161"/>
    <n v="29.281277728482696"/>
    <s v="SOBREPESO GRADO 2"/>
    <n v="92.5"/>
    <n v="0.57453416149068326"/>
    <s v="Elevado"/>
    <n v="42.763075342465754"/>
    <x v="2"/>
    <x v="4"/>
    <x v="1"/>
    <n v="110.5"/>
    <n v="0.83710407239819007"/>
    <s v="Obesidad Abdominal"/>
    <n v="130"/>
    <n v="90"/>
    <n v="103.33333333333333"/>
    <s v="Ya diagnosticada"/>
    <s v="Presente"/>
    <n v="1"/>
    <s v="Nuevo diagnóstico"/>
    <s v="Presente"/>
    <s v="SI"/>
    <s v="GRADO 1"/>
    <n v="5.9"/>
    <s v="Ya diagnosticadas"/>
    <n v="1"/>
    <s v="Presente"/>
    <s v="SI"/>
    <n v="75"/>
    <n v="481"/>
    <n v="200"/>
    <n v="4.9000000000000004"/>
    <n v="2"/>
    <n v="1.1299999999999999"/>
    <n v="5.2"/>
    <n v="1"/>
    <n v="4.6017699115044257"/>
    <n v="4.3362831858407089"/>
    <s v="Hipertrigliceridemia"/>
    <s v="Nuevo Diagnóstico"/>
    <s v="Presente"/>
    <n v="1"/>
    <n v="1"/>
    <n v="5"/>
    <x v="1"/>
  </r>
  <r>
    <n v="85"/>
    <s v="María Félix"/>
    <d v="1987-09-27T00:00:00"/>
    <n v="32.463013698630135"/>
    <s v="Entre 20 y 34 años"/>
    <x v="0"/>
    <s v="NO"/>
    <s v="SI"/>
    <s v="NO"/>
    <s v="NO"/>
    <s v="NO"/>
    <s v="NO"/>
    <s v="NO"/>
    <n v="61.7"/>
    <n v="1.53"/>
    <n v="153"/>
    <n v="26.357383912170533"/>
    <s v="SOBREPESO GRADO 1"/>
    <n v="88"/>
    <n v="0.57516339869281041"/>
    <s v="Elevado"/>
    <n v="36.406326027397263"/>
    <x v="2"/>
    <x v="4"/>
    <x v="1"/>
    <n v="100"/>
    <n v="0.88"/>
    <s v="Obesidad Abdominal"/>
    <n v="135"/>
    <n v="90"/>
    <n v="105"/>
    <s v="Nuevo diagnóstico"/>
    <s v="Presente"/>
    <n v="1"/>
    <s v="Nuevo diagnóstico"/>
    <s v="Presente"/>
    <s v="NO"/>
    <s v="GRADO 1"/>
    <n v="5.7"/>
    <s v="Ausente"/>
    <n v="1"/>
    <s v="Ausente"/>
    <s v="NO"/>
    <n v="84"/>
    <n v="385"/>
    <n v="264"/>
    <n v="5.7"/>
    <n v="1.81"/>
    <n v="0.9"/>
    <n v="4.1100000000000003"/>
    <n v="0.6"/>
    <n v="4.5666666666666673"/>
    <n v="6.333333333333333"/>
    <s v="Mixta"/>
    <s v="ya diagnosticada"/>
    <s v="Presente"/>
    <n v="1"/>
    <n v="1"/>
    <n v="5"/>
    <x v="1"/>
  </r>
  <r>
    <n v="140"/>
    <s v="Silvia M. Abreu Cardentey"/>
    <d v="1965-01-05T00:00:00"/>
    <n v="55.202739726027396"/>
    <s v="Entre 40 y 64 años"/>
    <x v="0"/>
    <s v="NO"/>
    <s v="NO"/>
    <s v="NO"/>
    <s v="NO"/>
    <s v="NO"/>
    <s v="SI"/>
    <s v="NO"/>
    <n v="50.9"/>
    <n v="1.46"/>
    <n v="146"/>
    <n v="23.878776505911055"/>
    <s v="NORMOPESO"/>
    <n v="84"/>
    <n v="0.57534246575342463"/>
    <s v="Elevado"/>
    <n v="39.675805479452052"/>
    <x v="1"/>
    <x v="0"/>
    <x v="0"/>
    <n v="94"/>
    <n v="0.8936170212765957"/>
    <s v="Obesidad Abdominal"/>
    <n v="120"/>
    <n v="60"/>
    <n v="80"/>
    <s v="No"/>
    <s v="Ausente"/>
    <n v="0"/>
    <s v="Ausente"/>
    <s v="Ausente"/>
    <s v="NO"/>
    <s v="NO"/>
    <n v="4.2"/>
    <s v="Ausente"/>
    <n v="0"/>
    <s v="Ausente"/>
    <s v="NO"/>
    <n v="86"/>
    <n v="256"/>
    <n v="94"/>
    <n v="4.5999999999999996"/>
    <n v="1.02"/>
    <n v="1.54"/>
    <n v="4.1500000000000004"/>
    <n v="0.6"/>
    <n v="2.6948051948051948"/>
    <n v="2.9870129870129869"/>
    <s v="No"/>
    <s v="No "/>
    <s v="Ausente"/>
    <n v="0"/>
    <n v="0"/>
    <n v="0"/>
    <x v="0"/>
  </r>
  <r>
    <n v="63"/>
    <s v="Leidy Carmona Porras"/>
    <d v="1964-10-31T00:00:00"/>
    <n v="55.38356164383562"/>
    <s v="Entre 40 y 64 años"/>
    <x v="0"/>
    <s v="NO"/>
    <s v="NO"/>
    <s v="NO"/>
    <s v="NO"/>
    <s v="NO"/>
    <s v="NO"/>
    <s v="NO"/>
    <n v="54.1"/>
    <n v="1.49"/>
    <n v="149"/>
    <n v="24.368271699472999"/>
    <s v="NORMOPESO"/>
    <n v="85.9"/>
    <n v="0.57651006711409403"/>
    <s v="Elevado"/>
    <n v="40.549867123287676"/>
    <x v="1"/>
    <x v="0"/>
    <x v="0"/>
    <n v="116"/>
    <n v="0.74051724137931041"/>
    <s v="normal"/>
    <n v="120"/>
    <n v="80"/>
    <n v="93.333333333333329"/>
    <s v="No"/>
    <s v="Ausente"/>
    <n v="0"/>
    <s v="Ausente"/>
    <s v="Ausente"/>
    <s v="NO"/>
    <s v="NO"/>
    <n v="5.3"/>
    <s v="Ausente"/>
    <n v="0"/>
    <s v="Ausente"/>
    <s v="NO"/>
    <n v="81"/>
    <n v="235"/>
    <n v="124"/>
    <n v="4.84"/>
    <n v="0.9"/>
    <n v="1.32"/>
    <n v="4.1100000000000003"/>
    <n v="0.45"/>
    <n v="3.1136363636363638"/>
    <n v="3.6666666666666665"/>
    <s v="No"/>
    <s v="No "/>
    <s v="Ausente"/>
    <n v="0"/>
    <n v="0"/>
    <n v="0"/>
    <x v="0"/>
  </r>
  <r>
    <n v="130"/>
    <s v="Raul A. Vento Pérez"/>
    <d v="1975-10-01T00:00:00"/>
    <n v="44.460273972602742"/>
    <s v="Entre 35 y 49 años"/>
    <x v="1"/>
    <s v="NO"/>
    <s v="NO"/>
    <s v="NO"/>
    <s v="NO"/>
    <s v="NO"/>
    <s v="NO"/>
    <s v="NO"/>
    <n v="89.1"/>
    <n v="1.76"/>
    <n v="176"/>
    <n v="28.764204545454543"/>
    <s v="SOBREPESO GRADO 2"/>
    <n v="101.5"/>
    <n v="0.57670454545454541"/>
    <s v="Elevado"/>
    <n v="30.240987671232869"/>
    <x v="1"/>
    <x v="2"/>
    <x v="0"/>
    <n v="107"/>
    <n v="0.94859813084112155"/>
    <s v="normal"/>
    <n v="120"/>
    <n v="80"/>
    <n v="93.333333333333329"/>
    <s v="Ya diagnosticada"/>
    <s v="Presente"/>
    <n v="1"/>
    <s v="Nuevo diagnóstico"/>
    <s v="Presente"/>
    <s v="SI"/>
    <s v="GRADO 2"/>
    <n v="5.5"/>
    <s v="Ausente"/>
    <n v="1"/>
    <s v="Ausente"/>
    <s v="NO"/>
    <n v="69"/>
    <n v="324"/>
    <n v="299"/>
    <n v="4.9000000000000004"/>
    <n v="1.2"/>
    <n v="1.3"/>
    <n v="4.8"/>
    <n v="1.1000000000000001"/>
    <n v="3.6923076923076921"/>
    <n v="3.7692307692307692"/>
    <s v="No"/>
    <s v="No "/>
    <s v="Ausente"/>
    <n v="0"/>
    <n v="0"/>
    <n v="2"/>
    <x v="0"/>
  </r>
  <r>
    <n v="98"/>
    <s v="Marisol Vega Ramos ( Dpto Metod)"/>
    <d v="1974-01-25T00:00:00"/>
    <n v="46.142465753424659"/>
    <s v="Entre 35 y 49 años"/>
    <x v="0"/>
    <s v="NO"/>
    <s v="NO"/>
    <s v="NO"/>
    <s v="NO"/>
    <s v="NO"/>
    <s v="NO"/>
    <s v="NO"/>
    <n v="82.3"/>
    <n v="1.54"/>
    <n v="154"/>
    <n v="34.702310676336651"/>
    <s v="Obesidad grado 1"/>
    <n v="89"/>
    <n v="0.57792207792207795"/>
    <s v="Elevado"/>
    <n v="39.868484931506849"/>
    <x v="2"/>
    <x v="3"/>
    <x v="1"/>
    <n v="121"/>
    <n v="0.73553719008264462"/>
    <s v="normal"/>
    <n v="100"/>
    <n v="70"/>
    <n v="80"/>
    <s v="Ya diagnosticada"/>
    <s v="Presente"/>
    <n v="1"/>
    <s v="Nuevo diagnóstico"/>
    <s v="Presente"/>
    <s v="SI"/>
    <s v="GRADO 1"/>
    <n v="4.83"/>
    <s v="Ausente"/>
    <n v="0"/>
    <s v="Ausente"/>
    <s v="NO"/>
    <n v="135"/>
    <n v="408"/>
    <n v="67"/>
    <n v="4.7"/>
    <n v="1.1599999999999999"/>
    <n v="1.0900000000000001"/>
    <n v="3.09"/>
    <n v="1.18"/>
    <n v="2.8348623853211006"/>
    <n v="4.3119266055045866"/>
    <s v="No"/>
    <s v="No "/>
    <s v="Ausente"/>
    <n v="0"/>
    <n v="1"/>
    <n v="3"/>
    <x v="1"/>
  </r>
  <r>
    <n v="78"/>
    <s v="María de los Á. Hernández Izquierdo"/>
    <d v="1959-08-02T00:00:00"/>
    <n v="60.635616438356166"/>
    <s v="Entre 40 y 64 años"/>
    <x v="0"/>
    <s v="NO"/>
    <s v="NO"/>
    <s v="NO"/>
    <s v="NO"/>
    <s v="SI"/>
    <s v="SI"/>
    <s v="NO"/>
    <n v="67.2"/>
    <n v="1.59"/>
    <n v="159"/>
    <n v="26.581227008425298"/>
    <s v="SOBREPESO GRADO 1"/>
    <n v="92"/>
    <n v="0.57861635220125784"/>
    <s v="Elevado"/>
    <n v="44.388471232876711"/>
    <x v="2"/>
    <x v="4"/>
    <x v="1"/>
    <n v="105"/>
    <n v="0.87619047619047619"/>
    <s v="Obesidad Abdominal"/>
    <n v="140"/>
    <n v="90"/>
    <n v="106.66666666666667"/>
    <s v="Nuevo diagnóstico"/>
    <s v="Presente"/>
    <n v="1"/>
    <s v="Ausente"/>
    <s v="Ausente"/>
    <s v="NO"/>
    <s v="NO"/>
    <n v="5.5"/>
    <s v="Ausente"/>
    <n v="1"/>
    <s v="Ausente"/>
    <s v="NO"/>
    <n v="100"/>
    <n v="299"/>
    <n v="264"/>
    <n v="6.6"/>
    <n v="1.64"/>
    <n v="1.4"/>
    <n v="4"/>
    <n v="1.2"/>
    <n v="2.8571428571428572"/>
    <n v="4.7142857142857144"/>
    <s v="hipercolesterolemia"/>
    <s v="Nuevo Diagnóstico"/>
    <s v="Presente"/>
    <n v="0"/>
    <n v="0"/>
    <n v="3"/>
    <x v="1"/>
  </r>
  <r>
    <n v="100"/>
    <s v="Marta Barrios Rivera ( Beca)"/>
    <d v="1964-08-21T00:00:00"/>
    <n v="55.578082191780823"/>
    <s v="Entre 40 y 64 años"/>
    <x v="0"/>
    <s v="NO"/>
    <s v="NO"/>
    <s v="NO"/>
    <s v="NO"/>
    <s v="NO"/>
    <s v="NO"/>
    <s v="NO"/>
    <n v="84.2"/>
    <n v="1.64"/>
    <n v="164"/>
    <n v="31.305770374776923"/>
    <s v="Obesidad grado 1"/>
    <n v="95"/>
    <n v="0.57926829268292679"/>
    <s v="Elevado"/>
    <n v="44.587756164383563"/>
    <x v="2"/>
    <x v="3"/>
    <x v="1"/>
    <n v="107"/>
    <n v="0.88785046728971961"/>
    <s v="Obesidad Abdominal"/>
    <n v="125"/>
    <n v="85"/>
    <n v="98.333333333333329"/>
    <s v="Ya diagnosticada"/>
    <s v="Presente"/>
    <n v="1"/>
    <s v="Nuevo diagnóstico"/>
    <s v="Presente"/>
    <s v="SI"/>
    <s v="GRADO 1"/>
    <n v="6.4"/>
    <s v="Nuevo diagnóstico"/>
    <n v="1"/>
    <s v="Presente"/>
    <s v="NO"/>
    <n v="85.9"/>
    <n v="339"/>
    <n v="155"/>
    <n v="7.18"/>
    <n v="1.94"/>
    <n v="0.71"/>
    <n v="4.5"/>
    <n v="0.88"/>
    <n v="6.3380281690140849"/>
    <n v="10.112676056338028"/>
    <s v="Mixta"/>
    <s v="Nuevo Diagnóstico"/>
    <s v="Presente"/>
    <n v="1"/>
    <n v="1"/>
    <n v="5"/>
    <x v="1"/>
  </r>
  <r>
    <n v="82"/>
    <s v="María E. Porras Vento"/>
    <d v="1964-09-14T00:00:00"/>
    <n v="55.512328767123286"/>
    <s v="Entre 40 y 64 años"/>
    <x v="0"/>
    <s v="NO"/>
    <s v="NO"/>
    <s v="NO"/>
    <s v="NO"/>
    <s v="NO"/>
    <s v="NO"/>
    <s v="NO"/>
    <n v="53.3"/>
    <n v="1.49"/>
    <n v="149"/>
    <n v="24.007927570830141"/>
    <s v="NORMOPESO"/>
    <n v="86.5"/>
    <n v="0.58053691275167785"/>
    <s v="Elevado"/>
    <n v="40.84172465753425"/>
    <x v="1"/>
    <x v="0"/>
    <x v="0"/>
    <n v="94"/>
    <n v="0.92021276595744683"/>
    <s v="Obesidad Abdominal"/>
    <n v="120"/>
    <n v="80"/>
    <n v="93.333333333333329"/>
    <s v="No"/>
    <s v="Ausente"/>
    <n v="0"/>
    <s v="Ausente"/>
    <s v="Ausente"/>
    <s v="NO"/>
    <s v="NO"/>
    <n v="5.3"/>
    <s v="Ausente"/>
    <n v="0"/>
    <s v="Ausente"/>
    <s v="NO"/>
    <n v="75.3"/>
    <n v="299"/>
    <n v="114"/>
    <n v="4.9000000000000004"/>
    <n v="0.9"/>
    <n v="1.1000000000000001"/>
    <n v="4.1100000000000003"/>
    <n v="0.45"/>
    <n v="3.7363636363636363"/>
    <n v="4.4545454545454541"/>
    <s v="No"/>
    <s v="No "/>
    <s v="Ausente"/>
    <n v="0"/>
    <n v="0"/>
    <n v="0"/>
    <x v="0"/>
  </r>
  <r>
    <n v="92"/>
    <s v="María Pérez Martínez"/>
    <d v="1964-09-03T00:00:00"/>
    <n v="55.542465753424658"/>
    <s v="Entre 40 y 64 años"/>
    <x v="0"/>
    <s v="NO"/>
    <s v="NO"/>
    <s v="NO"/>
    <s v="NO"/>
    <s v="NO"/>
    <s v="NO"/>
    <s v="NO"/>
    <n v="53.3"/>
    <n v="1.49"/>
    <n v="149"/>
    <n v="24.007927570830141"/>
    <s v="NORMOPESO"/>
    <n v="86.5"/>
    <n v="0.58053691275167785"/>
    <s v="Elevado"/>
    <n v="40.84838493150685"/>
    <x v="1"/>
    <x v="0"/>
    <x v="0"/>
    <n v="93"/>
    <n v="0.93010752688172038"/>
    <s v="Obesidad Abdominal"/>
    <n v="120"/>
    <n v="80"/>
    <n v="93.333333333333329"/>
    <s v="No"/>
    <s v="Ausente"/>
    <n v="0"/>
    <s v="Ausente"/>
    <s v="Ausente"/>
    <s v="NO"/>
    <s v="NO"/>
    <n v="5.3"/>
    <s v="Ausente"/>
    <n v="0"/>
    <s v="Ausente"/>
    <s v="NO"/>
    <n v="75.3"/>
    <n v="299"/>
    <n v="114"/>
    <n v="5"/>
    <n v="0.9"/>
    <n v="1.1000000000000001"/>
    <n v="4.1100000000000003"/>
    <n v="0.45"/>
    <n v="3.7363636363636363"/>
    <n v="4.545454545454545"/>
    <s v="No"/>
    <s v="No "/>
    <s v="Ausente"/>
    <n v="0"/>
    <n v="1"/>
    <n v="1"/>
    <x v="0"/>
  </r>
  <r>
    <n v="131"/>
    <s v="Rehuert Pacheco Barrera"/>
    <d v="1972-03-11T00:00:00"/>
    <n v="48.019178082191779"/>
    <s v="Entre 35 y 49 años"/>
    <x v="1"/>
    <s v="NO"/>
    <s v="NO"/>
    <s v="NO"/>
    <s v="NO"/>
    <s v="NO"/>
    <s v="NO"/>
    <s v="NO"/>
    <n v="100.3"/>
    <n v="1.85"/>
    <n v="185"/>
    <n v="29.306062819576329"/>
    <s v="SOBREPESO GRADO 2"/>
    <n v="108"/>
    <n v="0.58378378378378382"/>
    <s v="Elevado"/>
    <n v="34.285936986301365"/>
    <x v="2"/>
    <x v="4"/>
    <x v="1"/>
    <n v="114"/>
    <n v="0.94736842105263153"/>
    <s v="normal"/>
    <n v="110"/>
    <n v="80"/>
    <n v="90"/>
    <s v="No"/>
    <s v="Ausente"/>
    <n v="0"/>
    <s v="Nuevo diagnóstico"/>
    <s v="Presente"/>
    <s v="NO"/>
    <s v="GRADO 1"/>
    <n v="5.5"/>
    <s v="Ausente"/>
    <n v="1"/>
    <s v="Ausente"/>
    <s v="NO"/>
    <n v="119"/>
    <n v="399"/>
    <n v="268"/>
    <n v="5.8"/>
    <n v="0.9"/>
    <n v="1.2"/>
    <n v="3.09"/>
    <n v="0.9"/>
    <n v="2.5750000000000002"/>
    <n v="4.833333333333333"/>
    <s v="hipercolesterolemia"/>
    <s v="Nuevo Diagnóstico"/>
    <s v="Presente"/>
    <n v="0"/>
    <n v="0"/>
    <n v="2"/>
    <x v="0"/>
  </r>
  <r>
    <n v="112"/>
    <s v="Nestor Reyes Paez"/>
    <d v="1953-02-26T00:00:00"/>
    <n v="67.06849315068493"/>
    <s v="Mayor de 65 años"/>
    <x v="1"/>
    <s v="NO"/>
    <s v="NO"/>
    <s v="NO"/>
    <s v="NO"/>
    <s v="NO"/>
    <s v="NO"/>
    <s v="NO"/>
    <n v="94"/>
    <n v="1.78"/>
    <n v="178"/>
    <n v="29.667971215755585"/>
    <s v="SOBREPESO GRADO 2"/>
    <n v="104"/>
    <n v="0.5842696629213483"/>
    <s v="Elevado"/>
    <n v="33.941917808219173"/>
    <x v="2"/>
    <x v="4"/>
    <x v="1"/>
    <n v="102"/>
    <n v="1.0196078431372548"/>
    <s v="Obesidad Abdominal"/>
    <n v="120"/>
    <n v="80"/>
    <n v="93.333333333333329"/>
    <s v="Ya diagnosticada"/>
    <s v="Presente"/>
    <n v="1"/>
    <s v="Ausente"/>
    <s v="Ausente"/>
    <s v="SI"/>
    <s v="NO"/>
    <n v="4.2"/>
    <s v="Ausente"/>
    <n v="0"/>
    <s v="Ausente"/>
    <s v="NO"/>
    <n v="70"/>
    <n v="299"/>
    <n v="300"/>
    <n v="8"/>
    <n v="2.1"/>
    <n v="1.2"/>
    <n v="4"/>
    <n v="0.7"/>
    <n v="3.3333333333333335"/>
    <n v="6.666666666666667"/>
    <s v="Mixta"/>
    <s v="Nuevo Diagnóstico"/>
    <s v="Presente"/>
    <n v="1"/>
    <n v="0"/>
    <n v="3"/>
    <x v="1"/>
  </r>
  <r>
    <n v="16"/>
    <s v="Daily Hernández Izquierdo"/>
    <d v="1985-11-01T00:00:00"/>
    <n v="34.367123287671234"/>
    <s v="Entre 20 y 34 años"/>
    <x v="0"/>
    <s v="NO"/>
    <s v="NO"/>
    <s v="NO"/>
    <s v="NO"/>
    <s v="NO"/>
    <s v="NO"/>
    <s v="NO"/>
    <n v="65.3"/>
    <n v="1.57"/>
    <n v="157"/>
    <n v="26.491946934966933"/>
    <s v="SOBREPESO GRADO 1"/>
    <n v="92"/>
    <n v="0.5859872611464968"/>
    <s v="Elevado"/>
    <n v="38.583134246575341"/>
    <x v="2"/>
    <x v="4"/>
    <x v="1"/>
    <n v="103"/>
    <n v="0.89320388349514568"/>
    <s v="Obesidad Abdominal"/>
    <n v="110"/>
    <n v="70"/>
    <n v="83.333333333333329"/>
    <s v="No"/>
    <s v="Ausente"/>
    <n v="0"/>
    <s v="Nuevo diagnóstico"/>
    <s v="Presente"/>
    <s v="NO"/>
    <s v="GRADO 1"/>
    <n v="6"/>
    <s v="Ausente"/>
    <n v="1"/>
    <s v="Ausente"/>
    <s v="NO"/>
    <n v="122"/>
    <n v="384"/>
    <n v="200"/>
    <n v="5.8"/>
    <n v="1.68"/>
    <n v="0.65"/>
    <n v="5.0999999999999996"/>
    <n v="0.8"/>
    <n v="7.8461538461538449"/>
    <n v="8.9230769230769234"/>
    <s v="hipercolesterolemia"/>
    <s v="Nuevo Diagnóstico"/>
    <s v="Presente"/>
    <n v="1"/>
    <n v="1"/>
    <n v="4"/>
    <x v="1"/>
  </r>
  <r>
    <n v="161"/>
    <s v="Yonaiky Mtnez  ( Trab Salud Minint)"/>
    <d v="1978-09-06T00:00:00"/>
    <n v="41.526027397260272"/>
    <s v="Entre 35 y 49 años"/>
    <x v="0"/>
    <s v="NO"/>
    <s v="NO"/>
    <s v="NO"/>
    <s v="SI"/>
    <s v="NO"/>
    <s v="NO"/>
    <s v="NO"/>
    <n v="82"/>
    <n v="1.62"/>
    <n v="162"/>
    <n v="31.245237006553872"/>
    <s v="Obesidad grado 1"/>
    <n v="95"/>
    <n v="0.5864197530864198"/>
    <s v="Elevado"/>
    <n v="41.482252054794522"/>
    <x v="2"/>
    <x v="3"/>
    <x v="1"/>
    <n v="114"/>
    <n v="0.83333333333333337"/>
    <s v="Obesidad Abdominal"/>
    <n v="120"/>
    <n v="80"/>
    <n v="93.333333333333329"/>
    <s v="Ya diagnosticada"/>
    <s v="Presente"/>
    <n v="1"/>
    <s v="Nuevo diagnóstico"/>
    <s v="Presente"/>
    <s v="SI"/>
    <s v="GRADO 1"/>
    <n v="4.53"/>
    <s v="Ausente"/>
    <n v="0"/>
    <s v="Ausente"/>
    <s v="NO"/>
    <n v="81.099999999999994"/>
    <n v="466"/>
    <n v="101"/>
    <n v="6.94"/>
    <n v="1.41"/>
    <n v="1.32"/>
    <n v="4"/>
    <n v="0.64"/>
    <n v="3.0303030303030303"/>
    <n v="5.2575757575757578"/>
    <s v="hipercolesterolemia"/>
    <s v="Nuevo Diagnóstico"/>
    <s v="Presente"/>
    <n v="0"/>
    <n v="0"/>
    <n v="2"/>
    <x v="0"/>
  </r>
  <r>
    <n v="71"/>
    <s v="Madelen García Otero"/>
    <d v="1972-03-12T00:00:00"/>
    <n v="48.016438356164386"/>
    <s v="Entre 35 y 49 años"/>
    <x v="0"/>
    <s v="NO"/>
    <s v="NO"/>
    <s v="NO"/>
    <s v="NO"/>
    <s v="NO"/>
    <s v="NO"/>
    <s v="NO"/>
    <n v="68"/>
    <n v="1.55"/>
    <n v="155"/>
    <n v="28.303850156087407"/>
    <s v="SOBREPESO GRADO 2"/>
    <n v="91"/>
    <n v="0.58709677419354833"/>
    <s v="Elevado"/>
    <n v="41.160632876712327"/>
    <x v="2"/>
    <x v="4"/>
    <x v="1"/>
    <n v="108"/>
    <n v="0.84259259259259256"/>
    <s v="Obesidad Abdominal"/>
    <n v="130"/>
    <n v="90"/>
    <n v="103.33333333333333"/>
    <s v="Nuevo diagnóstico"/>
    <s v="Presente"/>
    <n v="1"/>
    <s v="Nuevo diagnóstico"/>
    <s v="Presente"/>
    <s v="NO"/>
    <s v="GRADO 1"/>
    <n v="6"/>
    <s v="Nuevo diagnóstico"/>
    <n v="1"/>
    <s v="Presente"/>
    <s v="NO"/>
    <n v="79"/>
    <n v="365"/>
    <n v="214"/>
    <n v="5.9"/>
    <n v="1.7"/>
    <n v="0.78"/>
    <n v="3.9"/>
    <n v="1.1000000000000001"/>
    <n v="5"/>
    <n v="7.5641025641025639"/>
    <s v="hipercolesterolemia"/>
    <s v="Nuevo Diagnóstico"/>
    <s v="Presente"/>
    <n v="1"/>
    <n v="1"/>
    <n v="5"/>
    <x v="1"/>
  </r>
  <r>
    <n v="46"/>
    <s v="Iraida Hidalgo Gato Castillo"/>
    <d v="1962-12-06T00:00:00"/>
    <n v="57.287671232876711"/>
    <s v="Entre 40 y 64 años"/>
    <x v="0"/>
    <s v="NO"/>
    <s v="NO"/>
    <s v="NO"/>
    <s v="NO"/>
    <s v="NO"/>
    <s v="SI"/>
    <s v="NO"/>
    <n v="73.599999999999994"/>
    <n v="1.58"/>
    <n v="158"/>
    <n v="29.482454734818131"/>
    <s v="SOBREPESO GRADO 2"/>
    <n v="93"/>
    <n v="0.58860759493670889"/>
    <s v="Elevado"/>
    <n v="44.087575342465755"/>
    <x v="2"/>
    <x v="4"/>
    <x v="1"/>
    <n v="109"/>
    <n v="0.85321100917431192"/>
    <s v="Obesidad Abdominal"/>
    <n v="110"/>
    <n v="70"/>
    <n v="83.333333333333329"/>
    <s v="No"/>
    <s v="Ausente"/>
    <n v="0"/>
    <s v="Nuevo diagnóstico"/>
    <s v="Presente"/>
    <s v="NO"/>
    <s v="GRADO 2"/>
    <n v="4"/>
    <s v="Ausente"/>
    <n v="0"/>
    <s v="Ausente"/>
    <s v="NO"/>
    <n v="99"/>
    <n v="411"/>
    <n v="258"/>
    <n v="4.9000000000000004"/>
    <n v="1"/>
    <n v="0.8"/>
    <n v="4"/>
    <n v="1"/>
    <n v="5"/>
    <n v="6.125"/>
    <s v="No"/>
    <s v="No "/>
    <s v="Ausente"/>
    <n v="0"/>
    <n v="1"/>
    <n v="2"/>
    <x v="0"/>
  </r>
  <r>
    <n v="121"/>
    <s v="Osvaldo Duarte Rodriguez (Minint)"/>
    <d v="1963-07-03T00:00:00"/>
    <n v="56.715068493150682"/>
    <s v="Entre 40 y 64 años"/>
    <x v="1"/>
    <s v="NO"/>
    <s v="NO"/>
    <s v="SI"/>
    <s v="NO"/>
    <s v="NO"/>
    <s v="NO"/>
    <s v="NO"/>
    <n v="93"/>
    <n v="1.78"/>
    <n v="178"/>
    <n v="29.352354500694357"/>
    <s v="SOBREPESO GRADO 2"/>
    <n v="105"/>
    <n v="0.5898876404494382"/>
    <s v="Elevado"/>
    <n v="33.463221917808212"/>
    <x v="2"/>
    <x v="4"/>
    <x v="1"/>
    <n v="104"/>
    <n v="1.0096153846153846"/>
    <s v="Obesidad Abdominal"/>
    <n v="130"/>
    <n v="80"/>
    <n v="96.666666666666671"/>
    <s v="Ya diagnosticada"/>
    <s v="Presente"/>
    <n v="1"/>
    <s v="Ya diagnosticada"/>
    <s v="Presente"/>
    <s v="SI"/>
    <s v="GRADO 2"/>
    <n v="6.2"/>
    <s v="Nuevo diagnóstico"/>
    <n v="1"/>
    <s v="Presente"/>
    <s v="NO"/>
    <n v="91"/>
    <n v="248"/>
    <n v="287"/>
    <n v="5.5"/>
    <n v="1.24"/>
    <n v="0.9"/>
    <n v="5.0999999999999996"/>
    <n v="0.7"/>
    <n v="5.6666666666666661"/>
    <n v="6.1111111111111107"/>
    <s v="hipercolesterolemia"/>
    <s v="Nuevo Diagnóstico"/>
    <s v="Presente"/>
    <n v="1"/>
    <n v="1"/>
    <n v="5"/>
    <x v="1"/>
  </r>
  <r>
    <n v="141"/>
    <s v="Silvia Pérez Rodríguez"/>
    <d v="1965-05-18T00:00:00"/>
    <n v="54.838356164383562"/>
    <s v="Entre 40 y 64 años"/>
    <x v="0"/>
    <s v="NO"/>
    <s v="NO"/>
    <s v="NO"/>
    <s v="NO"/>
    <s v="SI"/>
    <s v="SI"/>
    <s v="NO"/>
    <n v="52"/>
    <n v="1.49"/>
    <n v="149"/>
    <n v="23.422368361785505"/>
    <s v="NORMOPESO"/>
    <n v="88"/>
    <n v="0.59060402684563762"/>
    <s v="Elevado"/>
    <n v="41.351276712328769"/>
    <x v="2"/>
    <x v="1"/>
    <x v="1"/>
    <n v="92"/>
    <n v="0.95652173913043481"/>
    <s v="Obesidad Abdominal"/>
    <n v="120"/>
    <n v="75"/>
    <n v="90"/>
    <s v="No"/>
    <s v="Ausente"/>
    <n v="0"/>
    <s v="Ausente"/>
    <s v="Ausente"/>
    <s v="NO"/>
    <s v="NO"/>
    <n v="5.9"/>
    <s v="Ausente"/>
    <n v="1"/>
    <s v="Ausente"/>
    <s v="NO"/>
    <n v="100.3"/>
    <n v="410"/>
    <n v="95"/>
    <n v="5.0999999999999996"/>
    <n v="0.84"/>
    <n v="1.6"/>
    <n v="3.9"/>
    <n v="0.6"/>
    <n v="2.4375"/>
    <n v="3.1874999999999996"/>
    <s v="No"/>
    <s v="No "/>
    <s v="Ausente"/>
    <n v="0"/>
    <n v="0"/>
    <n v="2"/>
    <x v="0"/>
  </r>
  <r>
    <n v="4"/>
    <s v="Alexis Pérez Gonzalez"/>
    <d v="1958-05-24T00:00:00"/>
    <n v="61"/>
    <s v="Entre 40 y 64 años"/>
    <x v="1"/>
    <s v="NO"/>
    <s v="SI"/>
    <s v="SI"/>
    <s v="NO"/>
    <s v="NO"/>
    <s v="SI"/>
    <s v="NO"/>
    <n v="99"/>
    <n v="1.69"/>
    <n v="169"/>
    <n v="34.6626518679318"/>
    <s v="Obesidad grado 1"/>
    <n v="100"/>
    <n v="0.59171597633136097"/>
    <s v="Elevado"/>
    <n v="31.060999999999996"/>
    <x v="1"/>
    <x v="4"/>
    <x v="0"/>
    <n v="111"/>
    <n v="0.90090090090090091"/>
    <s v="normal"/>
    <n v="130"/>
    <n v="90"/>
    <n v="103.33333333333333"/>
    <s v="Ya diagnosticada"/>
    <s v="Presente"/>
    <n v="1"/>
    <s v="Ya diagnosticada"/>
    <s v="Presente"/>
    <s v="SI"/>
    <s v="GRADO 1"/>
    <n v="9.42"/>
    <s v="Nuevo diagnóstico"/>
    <n v="1"/>
    <s v="Presente"/>
    <s v="NO"/>
    <n v="83"/>
    <n v="409"/>
    <n v="152"/>
    <n v="4.74"/>
    <n v="2.6"/>
    <n v="0.8"/>
    <n v="2.76"/>
    <n v="1.18"/>
    <n v="3.4499999999999997"/>
    <n v="5.9249999999999998"/>
    <s v="Hipertrigliceridemia"/>
    <s v="ya diagnosticada"/>
    <s v="Presente"/>
    <n v="1"/>
    <n v="1"/>
    <n v="4"/>
    <x v="1"/>
  </r>
  <r>
    <n v="14"/>
    <s v="Ciro M. Iriarte Machuat"/>
    <d v="1944-07-20T00:00:00"/>
    <n v="75.679452054794524"/>
    <s v="Mayor de 65 años"/>
    <x v="1"/>
    <s v="NO"/>
    <s v="NO"/>
    <s v="NO"/>
    <s v="NO"/>
    <s v="NO"/>
    <s v="SI"/>
    <s v="NO"/>
    <n v="81.5"/>
    <n v="1.69"/>
    <n v="169"/>
    <n v="28.535415426630724"/>
    <s v="SOBREPESO GRADO 2"/>
    <n v="100"/>
    <n v="0.59171597633136097"/>
    <s v="Elevado"/>
    <n v="32.543624657534252"/>
    <x v="1"/>
    <x v="2"/>
    <x v="0"/>
    <n v="98"/>
    <n v="1.0204081632653061"/>
    <s v="Obesidad Abdominal"/>
    <n v="160"/>
    <n v="100"/>
    <n v="120"/>
    <s v="Ya diagnosticada"/>
    <s v="Presente"/>
    <n v="1"/>
    <s v="Nuevo diagnóstico"/>
    <s v="Presente"/>
    <s v="SI"/>
    <s v="GRADO 1"/>
    <n v="4.8"/>
    <s v="Ausente"/>
    <n v="0"/>
    <s v="Ausente"/>
    <s v="NO"/>
    <n v="74"/>
    <n v="299"/>
    <n v="290"/>
    <n v="5"/>
    <n v="2.4"/>
    <n v="0.9"/>
    <n v="3.9"/>
    <n v="0.6"/>
    <n v="4.333333333333333"/>
    <n v="5.5555555555555554"/>
    <s v="Hipertrigliceridemia"/>
    <s v="Nuevo Diagnóstico"/>
    <s v="Presente"/>
    <n v="1"/>
    <n v="1"/>
    <n v="3"/>
    <x v="1"/>
  </r>
  <r>
    <n v="118"/>
    <s v="Odalis Alvarado Coste"/>
    <d v="1965-04-21T00:00:00"/>
    <n v="54.912328767123284"/>
    <s v="Entre 40 y 64 años"/>
    <x v="0"/>
    <s v="NO"/>
    <s v="SI"/>
    <s v="SI"/>
    <s v="SI"/>
    <s v="NO"/>
    <s v="SI"/>
    <s v="NO"/>
    <n v="70"/>
    <n v="1.62"/>
    <n v="162"/>
    <n v="26.672763298277697"/>
    <s v="SOBREPESO GRADO 1"/>
    <n v="96"/>
    <n v="0.59259259259259256"/>
    <s v="Elevado"/>
    <n v="44.879624657534244"/>
    <x v="2"/>
    <x v="4"/>
    <x v="1"/>
    <n v="99"/>
    <n v="0.96969696969696972"/>
    <s v="Obesidad Abdominal"/>
    <n v="120"/>
    <n v="80"/>
    <n v="93.333333333333329"/>
    <s v="Ya diagnosticada"/>
    <s v="Presente"/>
    <n v="1"/>
    <s v="Ya diagnosticada"/>
    <s v="Presente"/>
    <s v="SI"/>
    <s v="GRADO 2"/>
    <n v="6.2"/>
    <s v="Nuevo diagnóstico"/>
    <n v="1"/>
    <s v="Presente"/>
    <s v="NO"/>
    <n v="78"/>
    <n v="284"/>
    <n v="248"/>
    <n v="5.9"/>
    <n v="1.75"/>
    <n v="0.91"/>
    <n v="5.6"/>
    <n v="0.5"/>
    <n v="6.1538461538461533"/>
    <n v="6.4835164835164836"/>
    <s v="Mixta"/>
    <s v="ya diagnosticada"/>
    <s v="Presente"/>
    <n v="1"/>
    <n v="1"/>
    <n v="5"/>
    <x v="1"/>
  </r>
  <r>
    <n v="94"/>
    <s v="Maribel Alfonso Grela UCM FCM?"/>
    <m/>
    <n v="57"/>
    <s v="Entre 40 y 64 años"/>
    <x v="0"/>
    <m/>
    <s v="NO"/>
    <s v="NO"/>
    <m/>
    <m/>
    <m/>
    <m/>
    <n v="98"/>
    <n v="1.68"/>
    <n v="168"/>
    <n v="34.722222222222229"/>
    <s v="Obesidad grado 1"/>
    <n v="100"/>
    <n v="0.59523809523809523"/>
    <s v="Elevado"/>
    <n v="47.097000000000001"/>
    <x v="2"/>
    <x v="3"/>
    <x v="1"/>
    <n v="110"/>
    <n v="0.90909090909090906"/>
    <s v="Obesidad Abdominal"/>
    <n v="125"/>
    <n v="80"/>
    <n v="95"/>
    <s v="No"/>
    <s v="Ausente"/>
    <n v="0"/>
    <s v="Ausente"/>
    <s v="Ausente"/>
    <s v="NO"/>
    <s v="NO"/>
    <n v="6.82"/>
    <s v="Nuevo diagnóstico"/>
    <n v="1"/>
    <s v="Presente"/>
    <s v="NO"/>
    <n v="97.5"/>
    <n v="293"/>
    <n v="78"/>
    <n v="5.66"/>
    <n v="2.64"/>
    <n v="0.81"/>
    <n v="2.76"/>
    <n v="1.2"/>
    <n v="3.407407407407407"/>
    <n v="6.9876543209876543"/>
    <s v="Mixta"/>
    <s v="Nuevo Diagnóstico"/>
    <s v="Presente"/>
    <n v="1"/>
    <n v="0"/>
    <n v="3"/>
    <x v="1"/>
  </r>
  <r>
    <n v="134"/>
    <s v="Reiniel Mendez Cabrera (Minint)"/>
    <d v="1969-01-13T00:00:00"/>
    <n v="51.178082191780824"/>
    <s v="Entre 40 y 64 años"/>
    <x v="1"/>
    <s v="NO"/>
    <s v="NO"/>
    <s v="NO"/>
    <s v="NO"/>
    <s v="NO"/>
    <s v="NO"/>
    <s v="NO"/>
    <n v="96"/>
    <n v="1.78"/>
    <n v="178"/>
    <n v="30.299204645878046"/>
    <s v="Obesidad grado 1"/>
    <n v="106"/>
    <n v="0.5955056179775281"/>
    <s v="Elevado"/>
    <n v="33.470986301369862"/>
    <x v="2"/>
    <x v="3"/>
    <x v="1"/>
    <n v="105"/>
    <n v="1.0095238095238095"/>
    <s v="Obesidad Abdominal"/>
    <n v="130"/>
    <n v="80"/>
    <n v="96.666666666666671"/>
    <s v="Ya diagnosticada"/>
    <s v="Presente"/>
    <n v="1"/>
    <s v="Nuevo diagnóstico"/>
    <s v="Presente"/>
    <s v="SI"/>
    <s v="GRADO 1"/>
    <n v="4.8"/>
    <s v="Ausente"/>
    <n v="0"/>
    <s v="Ausente"/>
    <s v="NO"/>
    <n v="83"/>
    <n v="222"/>
    <n v="301"/>
    <n v="6.5"/>
    <n v="1.68"/>
    <n v="1.1000000000000001"/>
    <n v="4.5"/>
    <n v="0.45"/>
    <n v="4.0909090909090908"/>
    <n v="5.9090909090909083"/>
    <s v="hipercolesterolemia"/>
    <s v="Nuevo Diagnóstico"/>
    <s v="Presente"/>
    <n v="0"/>
    <n v="0"/>
    <n v="2"/>
    <x v="0"/>
  </r>
  <r>
    <n v="52"/>
    <s v="Joaquin Pérez Labrador"/>
    <m/>
    <n v="68"/>
    <s v="Mayor de 65 años"/>
    <x v="1"/>
    <s v="NO"/>
    <s v="NO"/>
    <s v="NO"/>
    <s v="NO"/>
    <s v="NO"/>
    <s v="NO"/>
    <s v="NO"/>
    <n v="90"/>
    <n v="1.71"/>
    <n v="171"/>
    <n v="30.778701138811947"/>
    <s v="Obesidad grado 1"/>
    <n v="102"/>
    <n v="0.59649122807017541"/>
    <s v="Elevado"/>
    <n v="32.902000000000001"/>
    <x v="2"/>
    <x v="3"/>
    <x v="1"/>
    <n v="100"/>
    <n v="1.02"/>
    <s v="Obesidad Abdominal"/>
    <n v="125"/>
    <n v="85"/>
    <n v="98.333333333333329"/>
    <s v="No"/>
    <s v="Ausente"/>
    <n v="0"/>
    <s v="Ausente"/>
    <s v="Ausente"/>
    <s v="NO"/>
    <s v="NO"/>
    <n v="4.83"/>
    <s v="Ausente"/>
    <n v="0"/>
    <s v="Ausente"/>
    <m/>
    <n v="109"/>
    <n v="479"/>
    <n v="101"/>
    <n v="6.1"/>
    <n v="2.4500000000000002"/>
    <n v="0.89"/>
    <n v="4.2"/>
    <n v="0.88"/>
    <n v="4.7191011235955056"/>
    <n v="6.8539325842696623"/>
    <s v="Mixta"/>
    <s v="Nuevo Diagnóstico"/>
    <s v="Presente"/>
    <n v="1"/>
    <n v="1"/>
    <n v="3"/>
    <x v="1"/>
  </r>
  <r>
    <n v="62"/>
    <s v="Lazaro leon (papa Mily)"/>
    <m/>
    <n v="66"/>
    <s v="Mayor de 65 años"/>
    <x v="1"/>
    <s v="SI"/>
    <s v="SI"/>
    <s v="NO"/>
    <s v="NO"/>
    <s v="NO"/>
    <s v="NO"/>
    <s v="NO"/>
    <n v="80"/>
    <n v="1.64"/>
    <n v="164"/>
    <n v="29.744199881023206"/>
    <s v="SOBREPESO GRADO 2"/>
    <n v="98"/>
    <n v="0.59756097560975607"/>
    <s v="Elevado"/>
    <n v="30.431999999999999"/>
    <x v="1"/>
    <x v="2"/>
    <x v="0"/>
    <n v="100"/>
    <n v="0.98"/>
    <s v="Obesidad Abdominal"/>
    <n v="100"/>
    <n v="80"/>
    <n v="86.666666666666671"/>
    <s v="Ya diagnosticada"/>
    <s v="Presente"/>
    <n v="1"/>
    <s v="Ausente"/>
    <s v="Ausente"/>
    <s v="SI"/>
    <s v="NO"/>
    <n v="6.01"/>
    <s v="Ya diagnosticadas"/>
    <n v="1"/>
    <s v="Presente"/>
    <s v="SI"/>
    <n v="136.4"/>
    <n v="360"/>
    <n v="92"/>
    <n v="5.58"/>
    <n v="1.87"/>
    <n v="0.76"/>
    <n v="3.97"/>
    <n v="0.3"/>
    <n v="5.2236842105263159"/>
    <n v="7.3421052631578947"/>
    <s v="Mixta"/>
    <s v="ya diagnosticada"/>
    <s v="Presente"/>
    <n v="1"/>
    <n v="1"/>
    <n v="4"/>
    <x v="1"/>
  </r>
  <r>
    <n v="95"/>
    <s v="Mariela Bejerano González"/>
    <d v="1957-02-28T00:00:00"/>
    <n v="63.060273972602737"/>
    <s v="Entre 40 y 64 años"/>
    <x v="0"/>
    <s v="NO"/>
    <s v="NO"/>
    <s v="NO"/>
    <s v="NO"/>
    <s v="NO"/>
    <s v="SI"/>
    <s v="SI"/>
    <n v="65.599999999999994"/>
    <n v="1.52"/>
    <n v="152"/>
    <n v="28.393351800554015"/>
    <s v="SOBREPESO GRADO 2"/>
    <n v="91"/>
    <n v="0.59868421052631582"/>
    <s v="Elevado"/>
    <n v="44.4853205479452"/>
    <x v="2"/>
    <x v="4"/>
    <x v="1"/>
    <n v="104"/>
    <n v="0.875"/>
    <s v="Obesidad Abdominal"/>
    <n v="130"/>
    <n v="90"/>
    <n v="103.33333333333333"/>
    <s v="Ya diagnosticada"/>
    <s v="Presente"/>
    <n v="1"/>
    <s v="Ausente"/>
    <s v="Ausente"/>
    <s v="SI"/>
    <s v="NO"/>
    <n v="5.62"/>
    <s v="Nuevo diagnóstico"/>
    <n v="1"/>
    <s v="Presente"/>
    <s v="NO"/>
    <n v="85.2"/>
    <n v="384"/>
    <n v="112"/>
    <n v="6.34"/>
    <n v="1.52"/>
    <n v="1"/>
    <n v="4.59"/>
    <n v="0.69"/>
    <n v="4.59"/>
    <n v="6.34"/>
    <s v="hipercolesterolemia"/>
    <s v="Nuevo Diagnóstico"/>
    <s v="Presente"/>
    <n v="0"/>
    <n v="1"/>
    <n v="4"/>
    <x v="1"/>
  </r>
  <r>
    <n v="50"/>
    <s v="Jesús Téllez Padrón"/>
    <d v="1959-03-05T00:00:00"/>
    <n v="61.046575342465751"/>
    <s v="Entre 40 y 64 años"/>
    <x v="1"/>
    <s v="NO"/>
    <s v="NO"/>
    <s v="NO"/>
    <s v="NO"/>
    <s v="SI"/>
    <s v="NO"/>
    <s v="NO"/>
    <n v="71.7"/>
    <n v="1.63"/>
    <n v="163"/>
    <n v="26.986337460950736"/>
    <s v="SOBREPESO GRADO 1"/>
    <n v="98"/>
    <n v="0.60122699386503065"/>
    <s v="Elevado"/>
    <n v="29.931704109589038"/>
    <x v="1"/>
    <x v="2"/>
    <x v="0"/>
    <n v="98"/>
    <n v="1"/>
    <s v="Obesidad Abdominal"/>
    <n v="140"/>
    <n v="90"/>
    <n v="106.66666666666667"/>
    <s v="Nuevo diagnóstico"/>
    <s v="Presente"/>
    <n v="1"/>
    <s v="Ausente"/>
    <s v="Ausente"/>
    <s v="NO"/>
    <s v="NO"/>
    <n v="4.71"/>
    <s v="Ausente"/>
    <n v="0"/>
    <s v="Ausente"/>
    <s v="NO"/>
    <n v="115.4"/>
    <n v="404"/>
    <n v="90"/>
    <n v="4.1399999999999997"/>
    <n v="1.52"/>
    <n v="0.83"/>
    <n v="2.96"/>
    <n v="0.69"/>
    <n v="3.5662650602409638"/>
    <n v="4.9879518072289155"/>
    <s v="No"/>
    <s v="No "/>
    <s v="Ausente"/>
    <n v="0"/>
    <n v="1"/>
    <n v="2"/>
    <x v="0"/>
  </r>
  <r>
    <n v="76"/>
    <s v="Margot López Alonso"/>
    <d v="1972-07-15T00:00:00"/>
    <n v="47.673972602739724"/>
    <s v="Entre 35 y 49 años"/>
    <x v="0"/>
    <s v="NO"/>
    <s v="NO"/>
    <s v="NO"/>
    <s v="NO"/>
    <s v="NO"/>
    <s v="NO"/>
    <s v="NO"/>
    <n v="70.599999999999994"/>
    <n v="1.51"/>
    <n v="151"/>
    <n v="30.963554230077627"/>
    <s v="Obesidad grado 1"/>
    <n v="91"/>
    <n v="0.60264900662251653"/>
    <s v="Elevado"/>
    <n v="41.084947945205478"/>
    <x v="2"/>
    <x v="3"/>
    <x v="1"/>
    <n v="109"/>
    <n v="0.83486238532110091"/>
    <s v="Obesidad Abdominal"/>
    <n v="120"/>
    <n v="90"/>
    <n v="100"/>
    <s v="Nuevo diagnóstico"/>
    <s v="Presente"/>
    <n v="1"/>
    <s v="Ausente"/>
    <s v="Ausente"/>
    <s v="NO"/>
    <s v="NO"/>
    <n v="5.37"/>
    <s v="Ausente"/>
    <n v="0"/>
    <s v="Ausente"/>
    <s v="NO"/>
    <n v="81.2"/>
    <n v="303"/>
    <n v="95"/>
    <n v="4.88"/>
    <n v="2.2599999999999998"/>
    <n v="0.42"/>
    <n v="4.1399999999999997"/>
    <n v="0.8"/>
    <n v="9.8571428571428559"/>
    <n v="11.619047619047619"/>
    <s v="Hipertrigliceridemia"/>
    <s v="Nuevo Diagnóstico"/>
    <s v="Presente"/>
    <n v="1"/>
    <n v="1"/>
    <n v="4"/>
    <x v="1"/>
  </r>
  <r>
    <n v="149"/>
    <s v="Tania Valle Rivera"/>
    <m/>
    <n v="54"/>
    <s v="Entre 40 y 64 años"/>
    <x v="0"/>
    <m/>
    <s v="SI"/>
    <s v="SI"/>
    <m/>
    <m/>
    <m/>
    <m/>
    <n v="73"/>
    <n v="1.64"/>
    <n v="164"/>
    <n v="27.141582391433676"/>
    <s v="SOBREPESO GRADO 2"/>
    <n v="99"/>
    <n v="0.60365853658536583"/>
    <s v="Elevado"/>
    <n v="45.994999999999997"/>
    <x v="2"/>
    <x v="4"/>
    <x v="1"/>
    <n v="105"/>
    <n v="0.94285714285714284"/>
    <s v="Obesidad Abdominal"/>
    <n v="120"/>
    <n v="85"/>
    <n v="96.666666666666671"/>
    <s v="No"/>
    <s v="Ausente"/>
    <n v="0"/>
    <s v="Ya diagnosticada"/>
    <s v="Presente"/>
    <s v="NO"/>
    <s v="GRADO 2"/>
    <n v="5.94"/>
    <s v="Ausente"/>
    <n v="1"/>
    <s v="Ausente"/>
    <m/>
    <n v="81.5"/>
    <n v="324"/>
    <n v="91"/>
    <n v="6.21"/>
    <n v="1.2"/>
    <n v="0.96"/>
    <n v="4.2"/>
    <n v="0.3"/>
    <n v="4.375"/>
    <n v="6.46875"/>
    <s v="hipercolesterolemia"/>
    <s v="ya diagnosticada"/>
    <s v="Presente"/>
    <n v="0"/>
    <n v="0"/>
    <n v="2"/>
    <x v="0"/>
  </r>
  <r>
    <n v="39"/>
    <s v="Gema Diaz Hdez"/>
    <d v="1985-07-27T00:00:00"/>
    <n v="34.632876712328766"/>
    <s v="Entre 20 y 34 años"/>
    <x v="0"/>
    <s v="NO"/>
    <s v="NO"/>
    <s v="NO"/>
    <s v="NO"/>
    <s v="NO"/>
    <s v="NO"/>
    <s v="NO"/>
    <n v="80"/>
    <n v="1.62"/>
    <n v="162"/>
    <n v="30.48315805517451"/>
    <s v="Obesidad grado 1"/>
    <n v="98"/>
    <n v="0.60493827160493829"/>
    <s v="Elevado"/>
    <n v="41.275865753424661"/>
    <x v="2"/>
    <x v="3"/>
    <x v="1"/>
    <n v="102"/>
    <n v="0.96078431372549022"/>
    <s v="Obesidad Abdominal"/>
    <n v="120"/>
    <n v="90"/>
    <n v="100"/>
    <s v="Nuevo diagnóstico"/>
    <s v="Presente"/>
    <n v="1"/>
    <s v="Ausente"/>
    <s v="Ausente"/>
    <s v="NO"/>
    <s v="NO"/>
    <n v="5.9"/>
    <s v="Ausente"/>
    <n v="1"/>
    <s v="Ausente"/>
    <s v="NO"/>
    <n v="91.7"/>
    <n v="357"/>
    <n v="115"/>
    <n v="6.99"/>
    <n v="2.72"/>
    <n v="0.64"/>
    <n v="4.9000000000000004"/>
    <n v="1.1399999999999999"/>
    <n v="7.65625"/>
    <n v="10.921875"/>
    <s v="Mixta"/>
    <s v="Nuevo Diagnóstico"/>
    <s v="Presente"/>
    <n v="1"/>
    <n v="1"/>
    <n v="5"/>
    <x v="1"/>
  </r>
  <r>
    <n v="73"/>
    <s v="Manuel E. Pérez González "/>
    <d v="1962-11-10T00:00:00"/>
    <n v="57.358904109589041"/>
    <s v="Entre 40 y 64 años"/>
    <x v="1"/>
    <s v="NO"/>
    <s v="NO"/>
    <s v="NO"/>
    <s v="NO"/>
    <s v="NO"/>
    <s v="NO"/>
    <s v="SI"/>
    <n v="102.4"/>
    <n v="1.85"/>
    <n v="185"/>
    <n v="29.919649379108836"/>
    <s v="SOBREPESO GRADO 2"/>
    <n v="112"/>
    <n v="0.60540540540540544"/>
    <s v="Elevado"/>
    <n v="37.497249315068487"/>
    <x v="2"/>
    <x v="4"/>
    <x v="1"/>
    <n v="115"/>
    <n v="0.97391304347826091"/>
    <s v="Obesidad Abdominal"/>
    <n v="140"/>
    <n v="90"/>
    <n v="106.66666666666667"/>
    <s v="Nuevo diagnóstico"/>
    <s v="Presente"/>
    <n v="1"/>
    <s v="Nuevo diagnóstico"/>
    <s v="Presente"/>
    <s v="NO"/>
    <s v="GRADO 3"/>
    <n v="6.22"/>
    <s v="Nuevo diagnóstico"/>
    <n v="1"/>
    <s v="Presente"/>
    <s v="NO"/>
    <n v="118.7"/>
    <n v="357"/>
    <n v="76"/>
    <n v="6.5"/>
    <n v="2.9"/>
    <n v="0.85"/>
    <n v="4.7"/>
    <n v="1.3"/>
    <n v="5.5294117647058831"/>
    <n v="7.6470588235294121"/>
    <s v="Mixta"/>
    <s v="Nuevo Diagnóstico"/>
    <s v="Presente"/>
    <n v="1"/>
    <n v="1"/>
    <n v="5"/>
    <x v="1"/>
  </r>
  <r>
    <n v="37"/>
    <s v="Francisco Plascencia Cabañas (Pachy)"/>
    <d v="1967-12-03T00:00:00"/>
    <n v="52.293150684931504"/>
    <s v="Entre 40 y 64 años"/>
    <x v="1"/>
    <s v="NO"/>
    <s v="NO"/>
    <s v="NO"/>
    <s v="NO"/>
    <s v="NO"/>
    <s v="NO"/>
    <s v="NO"/>
    <n v="104"/>
    <n v="1.78"/>
    <n v="178"/>
    <n v="32.824138366367883"/>
    <s v="Obesidad grado 1"/>
    <n v="108"/>
    <n v="0.6067415730337079"/>
    <s v="Elevado"/>
    <n v="34.717608219178075"/>
    <x v="2"/>
    <x v="3"/>
    <x v="1"/>
    <n v="104"/>
    <n v="1.0384615384615385"/>
    <s v="Obesidad Abdominal"/>
    <n v="125"/>
    <n v="80"/>
    <n v="95"/>
    <s v="Ya diagnosticada"/>
    <s v="Presente"/>
    <n v="1"/>
    <s v="Ausente"/>
    <s v="Ausente"/>
    <s v="SI"/>
    <s v="NO"/>
    <n v="6.79"/>
    <s v="Nuevo diagnóstico"/>
    <n v="1"/>
    <s v="Presente"/>
    <s v="NO"/>
    <n v="91.2"/>
    <n v="420"/>
    <n v="103"/>
    <n v="5"/>
    <n v="1.54"/>
    <n v="1.23"/>
    <n v="4.1100000000000003"/>
    <n v="0.7"/>
    <n v="3.3414634146341466"/>
    <n v="4.0650406504065044"/>
    <s v="No"/>
    <s v="No "/>
    <s v="Ausente"/>
    <n v="0"/>
    <n v="0"/>
    <n v="3"/>
    <x v="1"/>
  </r>
  <r>
    <n v="157"/>
    <s v="Yemile Crespo Barrios"/>
    <d v="1970-03-19T00:00:00"/>
    <n v="50"/>
    <s v="Entre 40 y 64 años"/>
    <x v="0"/>
    <s v="NO"/>
    <s v="SI"/>
    <s v="NO"/>
    <s v="NO"/>
    <s v="SI"/>
    <s v="NO"/>
    <s v="SI"/>
    <n v="67.5"/>
    <n v="1.53"/>
    <n v="153"/>
    <n v="28.835063437139564"/>
    <s v="SOBREPESO GRADO 2"/>
    <n v="93"/>
    <n v="0.60784313725490191"/>
    <s v="Elevado"/>
    <n v="42.476999999999997"/>
    <x v="2"/>
    <x v="4"/>
    <x v="1"/>
    <n v="103"/>
    <n v="0.90291262135922334"/>
    <s v="Obesidad Abdominal"/>
    <n v="110"/>
    <n v="85"/>
    <n v="93.333333333333329"/>
    <s v="No"/>
    <s v="Ausente"/>
    <n v="0"/>
    <s v="Nuevo diagnóstico"/>
    <s v="Presente"/>
    <s v="NO"/>
    <s v="GRADO 3"/>
    <n v="5.9"/>
    <s v="Nuevo diagnóstico"/>
    <n v="1"/>
    <s v="Presente"/>
    <s v="NO"/>
    <n v="100"/>
    <n v="421"/>
    <n v="217"/>
    <n v="5.4"/>
    <n v="1.68"/>
    <n v="1.1000000000000001"/>
    <n v="5.92"/>
    <n v="0.8"/>
    <n v="5.3818181818181809"/>
    <n v="4.9090909090909092"/>
    <s v="hipercolesterolemia"/>
    <s v="ya diagnosticada"/>
    <s v="Presente"/>
    <n v="0"/>
    <n v="1"/>
    <n v="3"/>
    <x v="1"/>
  </r>
  <r>
    <n v="10"/>
    <s v="Bárbara Ortega Bello"/>
    <d v="1960-09-24T00:00:00"/>
    <n v="59.487671232876714"/>
    <s v="Entre 40 y 64 años"/>
    <x v="0"/>
    <s v="SI"/>
    <s v="SI"/>
    <s v="NO"/>
    <s v="SI"/>
    <s v="NO"/>
    <s v="NO"/>
    <s v="NO"/>
    <n v="71.3"/>
    <n v="1.54"/>
    <n v="154"/>
    <n v="30.064091752403442"/>
    <s v="Obesidad grado 1"/>
    <n v="94"/>
    <n v="0.61038961038961037"/>
    <s v="Elevado"/>
    <n v="45.012775342465751"/>
    <x v="2"/>
    <x v="3"/>
    <x v="1"/>
    <n v="104"/>
    <n v="0.90384615384615385"/>
    <s v="Obesidad Abdominal"/>
    <n v="130"/>
    <n v="80"/>
    <n v="96.666666666666671"/>
    <s v="No"/>
    <s v="Ausente"/>
    <n v="0"/>
    <s v="Nuevo diagnóstico"/>
    <s v="Presente"/>
    <s v="NO"/>
    <s v="GRADO 1"/>
    <n v="5.9"/>
    <s v="Ya diagnosticadas"/>
    <n v="1"/>
    <s v="Presente"/>
    <s v="SI"/>
    <n v="102"/>
    <n v="268"/>
    <n v="301"/>
    <n v="4.9000000000000004"/>
    <n v="2.1"/>
    <n v="1.52"/>
    <n v="3.9"/>
    <n v="0.6"/>
    <n v="2.5657894736842106"/>
    <n v="3.2236842105263159"/>
    <s v="Hipertrigliceridemia"/>
    <s v="ya diagnosticada"/>
    <s v="Presente"/>
    <n v="1"/>
    <n v="0"/>
    <n v="3"/>
    <x v="1"/>
  </r>
  <r>
    <n v="5"/>
    <s v="Aliosmy Cordero Gonzalez"/>
    <d v="1962-07-27T00:00:00"/>
    <n v="57.649315068493152"/>
    <s v="Entre 40 y 64 años"/>
    <x v="0"/>
    <s v="NO"/>
    <s v="NO"/>
    <s v="NO"/>
    <s v="NO"/>
    <s v="NO"/>
    <s v="SI"/>
    <s v="NO"/>
    <n v="74"/>
    <n v="1.58"/>
    <n v="158"/>
    <n v="29.642685467072578"/>
    <s v="SOBREPESO GRADO 2"/>
    <n v="97"/>
    <n v="0.61392405063291144"/>
    <s v="Elevado"/>
    <n v="45.923498630136983"/>
    <x v="2"/>
    <x v="4"/>
    <x v="1"/>
    <n v="107"/>
    <n v="0.90654205607476634"/>
    <s v="Obesidad Abdominal"/>
    <n v="110"/>
    <n v="70"/>
    <n v="83.333333333333329"/>
    <s v="No"/>
    <s v="Ausente"/>
    <n v="0"/>
    <s v="Nuevo diagnóstico"/>
    <s v="Presente"/>
    <s v="NO"/>
    <s v="GRADO 3"/>
    <n v="5.6"/>
    <s v="Nuevo diagnóstico"/>
    <n v="1"/>
    <s v="Presente"/>
    <s v="NO"/>
    <n v="78"/>
    <n v="287"/>
    <n v="133"/>
    <n v="5.53"/>
    <n v="1.35"/>
    <n v="0.85"/>
    <n v="4"/>
    <n v="0.61"/>
    <n v="4.7058823529411766"/>
    <n v="6.5058823529411773"/>
    <s v="hipercolesterolemia"/>
    <s v="Nuevo Diagnóstico"/>
    <s v="Presente"/>
    <n v="0"/>
    <n v="1"/>
    <n v="3"/>
    <x v="1"/>
  </r>
  <r>
    <n v="64"/>
    <s v="Leticia Pacheco ( Trab Salud Minint)"/>
    <d v="1970-11-07T00:00:00"/>
    <n v="49.361643835616441"/>
    <s v="Entre 35 y 49 años"/>
    <x v="0"/>
    <s v="SI"/>
    <s v="NO"/>
    <s v="SI"/>
    <s v="NO"/>
    <s v="NO"/>
    <s v="NO"/>
    <s v="NO"/>
    <n v="92"/>
    <n v="1.66"/>
    <n v="166"/>
    <n v="33.386558281318045"/>
    <s v="Obesidad grado 1"/>
    <n v="102"/>
    <n v="0.61445783132530118"/>
    <s v="Elevado"/>
    <n v="46.286923287671236"/>
    <x v="2"/>
    <x v="3"/>
    <x v="1"/>
    <n v="108"/>
    <n v="0.94444444444444442"/>
    <s v="Obesidad Abdominal"/>
    <n v="130"/>
    <n v="80"/>
    <n v="96.666666666666671"/>
    <s v="Ya diagnosticada"/>
    <s v="Presente"/>
    <n v="1"/>
    <s v="Ya diagnosticada"/>
    <s v="Presente"/>
    <s v="SI"/>
    <s v="GRADO 1"/>
    <n v="5.98"/>
    <s v="Ya diagnosticadas"/>
    <n v="1"/>
    <s v="Presente"/>
    <s v="SI"/>
    <n v="84.9"/>
    <n v="379"/>
    <n v="76"/>
    <n v="6.46"/>
    <n v="1.43"/>
    <n v="1"/>
    <n v="4.82"/>
    <n v="0.81"/>
    <n v="4.82"/>
    <n v="6.46"/>
    <s v="hipercolesterolemia"/>
    <s v="Nuevo Diagnóstico"/>
    <s v="Presente"/>
    <n v="0"/>
    <n v="1"/>
    <n v="4"/>
    <x v="1"/>
  </r>
  <r>
    <n v="32"/>
    <s v="Esther Garcia Quiónes ( Sec Decana)"/>
    <d v="1962-12-08T00:00:00"/>
    <n v="57.282191780821918"/>
    <s v="Entre 40 y 64 años"/>
    <x v="0"/>
    <s v="NO"/>
    <s v="NO"/>
    <s v="NO"/>
    <s v="NO"/>
    <s v="SI"/>
    <s v="SI"/>
    <s v="NO"/>
    <n v="69"/>
    <n v="1.55"/>
    <n v="155"/>
    <n v="28.720083246618103"/>
    <s v="SOBREPESO GRADO 2"/>
    <n v="96"/>
    <n v="0.61935483870967745"/>
    <s v="Elevado"/>
    <n v="45.403364383561645"/>
    <x v="2"/>
    <x v="4"/>
    <x v="1"/>
    <n v="103"/>
    <n v="0.93203883495145634"/>
    <s v="Obesidad Abdominal"/>
    <n v="120"/>
    <n v="80"/>
    <n v="93.333333333333329"/>
    <s v="No"/>
    <s v="Ausente"/>
    <n v="0"/>
    <s v="Nuevo diagnóstico"/>
    <s v="Presente"/>
    <s v="NO"/>
    <s v="GRADO 2"/>
    <n v="4.2699999999999996"/>
    <s v="Ausente"/>
    <n v="0"/>
    <s v="Ausente"/>
    <s v="NO"/>
    <n v="80.900000000000006"/>
    <n v="315"/>
    <n v="142"/>
    <n v="5.66"/>
    <n v="2.64"/>
    <n v="0.81"/>
    <n v="4.82"/>
    <n v="1.18"/>
    <n v="5.9506172839506171"/>
    <n v="6.9876543209876543"/>
    <s v="Mixta"/>
    <s v="Nuevo Diagnóstico"/>
    <s v="Presente"/>
    <n v="1"/>
    <n v="1"/>
    <n v="3"/>
    <x v="1"/>
  </r>
  <r>
    <n v="144"/>
    <s v="Silvio Sanchez Martínez (Minint)"/>
    <d v="1966-05-23T00:00:00"/>
    <n v="53.824657534246576"/>
    <s v="Entre 40 y 64 años"/>
    <x v="1"/>
    <s v="SI"/>
    <s v="SI"/>
    <s v="NO"/>
    <s v="NO"/>
    <s v="SI"/>
    <s v="NO"/>
    <s v="SI"/>
    <n v="97"/>
    <n v="1.74"/>
    <n v="174"/>
    <n v="32.038578411943455"/>
    <s v="Obesidad grado 1"/>
    <n v="108"/>
    <n v="0.62068965517241381"/>
    <s v="Elevado"/>
    <n v="34.872290410958911"/>
    <x v="2"/>
    <x v="3"/>
    <x v="1"/>
    <n v="106"/>
    <n v="1.0188679245283019"/>
    <s v="Obesidad Abdominal"/>
    <n v="130"/>
    <n v="85"/>
    <n v="100"/>
    <s v="Ya diagnosticada"/>
    <s v="Presente"/>
    <n v="1"/>
    <s v="Nuevo diagnóstico"/>
    <s v="Presente"/>
    <s v="SI"/>
    <s v="GRADO 3"/>
    <n v="4.7"/>
    <s v="Ya diagnosticadas"/>
    <n v="0"/>
    <s v="Presente"/>
    <s v="SI"/>
    <n v="64"/>
    <n v="425"/>
    <n v="168"/>
    <n v="7"/>
    <n v="1.6"/>
    <n v="1.0900000000000001"/>
    <n v="4.9000000000000004"/>
    <n v="0.6"/>
    <n v="4.4954128440366974"/>
    <n v="6.4220183486238529"/>
    <s v="hipercolesterolemia"/>
    <s v="ya diagnosticada"/>
    <s v="Presente"/>
    <n v="0"/>
    <n v="0"/>
    <n v="2"/>
    <x v="0"/>
  </r>
  <r>
    <n v="47"/>
    <s v="Isabel Estrada Mezquia"/>
    <d v="1961-05-06T00:00:00"/>
    <n v="58.873972602739727"/>
    <s v="Entre 40 y 64 años"/>
    <x v="0"/>
    <s v="NO"/>
    <s v="NO"/>
    <s v="NO"/>
    <s v="NO"/>
    <s v="SI"/>
    <s v="SI"/>
    <s v="NO"/>
    <n v="66.2"/>
    <n v="1.53"/>
    <n v="153"/>
    <n v="28.279721474646504"/>
    <s v="SOBREPESO GRADO 2"/>
    <n v="95"/>
    <n v="0.62091503267973858"/>
    <s v="Elevado"/>
    <n v="45.316147945205479"/>
    <x v="2"/>
    <x v="4"/>
    <x v="1"/>
    <n v="105"/>
    <n v="0.90476190476190477"/>
    <s v="Obesidad Abdominal"/>
    <n v="120"/>
    <n v="80"/>
    <n v="93.333333333333329"/>
    <s v="Ya diagnosticada"/>
    <s v="Presente"/>
    <n v="1"/>
    <s v="Nuevo diagnóstico"/>
    <s v="Presente"/>
    <s v="SI"/>
    <s v="GRADO 2"/>
    <n v="4.9000000000000004"/>
    <s v="Ausente"/>
    <n v="0"/>
    <s v="Ausente"/>
    <s v="NO"/>
    <n v="105"/>
    <n v="388"/>
    <n v="268"/>
    <n v="6"/>
    <n v="1.45"/>
    <n v="1"/>
    <n v="4.7"/>
    <n v="0.44"/>
    <n v="4.7"/>
    <n v="6"/>
    <s v="hipercolesterolemia"/>
    <s v="Nuevo Diagnóstico"/>
    <s v="Presente"/>
    <n v="0"/>
    <n v="1"/>
    <n v="3"/>
    <x v="1"/>
  </r>
  <r>
    <n v="97"/>
    <s v="Marina Rodríguez Álvarez"/>
    <d v="1956-10-02T00:00:00"/>
    <n v="63.468493150684928"/>
    <s v="Entre 40 y 64 años"/>
    <x v="0"/>
    <s v="NO"/>
    <s v="NO"/>
    <s v="NO"/>
    <s v="NO"/>
    <s v="NO"/>
    <s v="NO"/>
    <s v="NO"/>
    <n v="93"/>
    <n v="1.69"/>
    <n v="169"/>
    <n v="32.561885088057146"/>
    <s v="Obesidad grado 1"/>
    <n v="105"/>
    <n v="0.62130177514792895"/>
    <s v="Elevado"/>
    <n v="50.721536986301366"/>
    <x v="2"/>
    <x v="3"/>
    <x v="1"/>
    <n v="113"/>
    <n v="0.92920353982300885"/>
    <s v="Obesidad Abdominal"/>
    <n v="140"/>
    <n v="90"/>
    <n v="106.66666666666667"/>
    <s v="Nuevo diagnóstico"/>
    <s v="Presente"/>
    <n v="1"/>
    <s v="Nuevo diagnóstico"/>
    <s v="Presente"/>
    <s v="NO"/>
    <s v="GRADO 2"/>
    <n v="5.68"/>
    <s v="Nuevo diagnóstico"/>
    <n v="1"/>
    <s v="Presente"/>
    <s v="NO"/>
    <n v="102.2"/>
    <n v="343"/>
    <n v="165"/>
    <n v="3.94"/>
    <n v="1.0900000000000001"/>
    <n v="0.9"/>
    <n v="2.64"/>
    <n v="0.48"/>
    <n v="2.9333333333333336"/>
    <n v="4.3777777777777773"/>
    <s v="No"/>
    <s v="No "/>
    <s v="Ausente"/>
    <n v="0"/>
    <n v="1"/>
    <n v="4"/>
    <x v="1"/>
  </r>
  <r>
    <n v="58"/>
    <s v="Kenia Roque"/>
    <d v="1972-12-16T00:00:00"/>
    <n v="47.252054794520546"/>
    <s v="Entre 35 y 49 años"/>
    <x v="0"/>
    <s v="NO"/>
    <s v="NO"/>
    <s v="NO"/>
    <s v="NO"/>
    <s v="NO"/>
    <s v="NO"/>
    <s v="NO"/>
    <n v="72.5"/>
    <n v="1.59"/>
    <n v="159"/>
    <n v="28.677663067125508"/>
    <s v="SOBREPESO GRADO 2"/>
    <n v="99"/>
    <n v="0.62264150943396224"/>
    <s v="Elevado"/>
    <n v="44.503704109589044"/>
    <x v="2"/>
    <x v="4"/>
    <x v="1"/>
    <n v="105"/>
    <n v="0.94285714285714284"/>
    <s v="Obesidad Abdominal"/>
    <n v="130"/>
    <n v="90"/>
    <n v="103.33333333333333"/>
    <s v="Nuevo diagnóstico"/>
    <s v="Presente"/>
    <n v="1"/>
    <s v="Nuevo diagnóstico"/>
    <s v="Presente"/>
    <s v="NO"/>
    <s v="GRADO 2"/>
    <n v="5.8"/>
    <s v="Nuevo diagnóstico"/>
    <n v="1"/>
    <s v="Presente"/>
    <s v="NO"/>
    <n v="88"/>
    <n v="325"/>
    <n v="333"/>
    <n v="4.7"/>
    <n v="2.4"/>
    <n v="0.76"/>
    <n v="6"/>
    <n v="0.9"/>
    <n v="7.8947368421052628"/>
    <n v="6.1842105263157894"/>
    <s v="Hipertrigliceridemia"/>
    <s v="Nuevo Diagnóstico"/>
    <s v="Presente"/>
    <n v="1"/>
    <n v="1"/>
    <n v="5"/>
    <x v="1"/>
  </r>
  <r>
    <n v="123"/>
    <s v="Raciel salero Morejon"/>
    <d v="1969-01-01T00:00:00"/>
    <n v="51.210958904109589"/>
    <s v="Entre 40 y 64 años"/>
    <x v="1"/>
    <s v="SI"/>
    <s v="NO"/>
    <s v="NO"/>
    <s v="NO"/>
    <s v="NO"/>
    <s v="NO"/>
    <s v="NO"/>
    <n v="89"/>
    <n v="1.67"/>
    <n v="167"/>
    <n v="31.912223457277065"/>
    <s v="Obesidad grado 1"/>
    <n v="104"/>
    <n v="0.6227544910179641"/>
    <s v="Elevado"/>
    <n v="32.34030684931507"/>
    <x v="2"/>
    <x v="3"/>
    <x v="1"/>
    <n v="109"/>
    <n v="0.95412844036697253"/>
    <s v="Obesidad Abdominal"/>
    <n v="120"/>
    <n v="85"/>
    <n v="96.666666666666671"/>
    <s v="Ya diagnosticada"/>
    <s v="Presente"/>
    <n v="1"/>
    <s v="Nuevo diagnóstico"/>
    <s v="Presente"/>
    <s v="SI"/>
    <s v="GRADO 2"/>
    <n v="6"/>
    <s v="Ya diagnosticadas"/>
    <n v="1"/>
    <s v="Presente"/>
    <s v="SI"/>
    <n v="144"/>
    <n v="394"/>
    <n v="198"/>
    <n v="5.3"/>
    <n v="1.9"/>
    <n v="0.94"/>
    <n v="3.4"/>
    <n v="0.9"/>
    <n v="3.6170212765957448"/>
    <n v="5.6382978723404253"/>
    <s v="Mixta"/>
    <s v="Nuevo Diagnóstico"/>
    <s v="Presente"/>
    <n v="1"/>
    <n v="1"/>
    <n v="5"/>
    <x v="1"/>
  </r>
  <r>
    <n v="150"/>
    <s v="Teresa Garit Rodriguea"/>
    <m/>
    <n v="64"/>
    <s v="Entre 40 y 64 años"/>
    <x v="0"/>
    <s v="SI"/>
    <s v="NO"/>
    <s v="NO"/>
    <s v="NO"/>
    <s v="NO"/>
    <s v="NO"/>
    <s v="NO"/>
    <n v="92"/>
    <n v="1.62"/>
    <n v="162"/>
    <n v="35.055631763450684"/>
    <s v="OBESO Grado 2"/>
    <n v="102"/>
    <n v="0.62962962962962965"/>
    <s v="Elevado"/>
    <n v="49.521999999999998"/>
    <x v="2"/>
    <x v="3"/>
    <x v="1"/>
    <n v="121"/>
    <n v="0.84297520661157022"/>
    <s v="Obesidad Abdominal"/>
    <n v="150"/>
    <n v="100"/>
    <n v="116.66666666666667"/>
    <s v="Ya diagnosticada"/>
    <s v="Presente"/>
    <n v="1"/>
    <s v="Nuevo diagnóstico"/>
    <s v="Presente"/>
    <s v="SI"/>
    <s v="GRADO 4"/>
    <n v="5.89"/>
    <s v="Ya diagnosticadas"/>
    <n v="1"/>
    <s v="Presente"/>
    <s v="SI"/>
    <n v="89.8"/>
    <n v="408"/>
    <n v="135"/>
    <n v="4.9000000000000004"/>
    <n v="1.9"/>
    <n v="1.0900000000000001"/>
    <n v="4"/>
    <n v="0.81"/>
    <n v="3.6697247706422016"/>
    <n v="4.4954128440366974"/>
    <s v="Hipertrigliceridemia"/>
    <s v="Nuevo Diagnóstico"/>
    <s v="Presente"/>
    <n v="1"/>
    <n v="1"/>
    <n v="5"/>
    <x v="1"/>
  </r>
  <r>
    <n v="105"/>
    <s v="Milay Arteaga Dominguez"/>
    <d v="1981-05-14T00:00:00"/>
    <n v="38.838356164383562"/>
    <s v="Entre 35 y 49 años"/>
    <x v="0"/>
    <s v="NO"/>
    <s v="NO"/>
    <s v="NO"/>
    <s v="NO"/>
    <s v="NO"/>
    <s v="NO"/>
    <s v="NO"/>
    <n v="73.7"/>
    <n v="1.57"/>
    <n v="157"/>
    <n v="29.899793095054566"/>
    <s v="SOBREPESO GRADO 2"/>
    <n v="99"/>
    <n v="0.63057324840764328"/>
    <s v="Elevado"/>
    <n v="42.644276712328768"/>
    <x v="2"/>
    <x v="4"/>
    <x v="1"/>
    <n v="103"/>
    <n v="0.96116504854368934"/>
    <s v="Obesidad Abdominal"/>
    <n v="130"/>
    <n v="85"/>
    <n v="100"/>
    <s v="No"/>
    <s v="Ausente"/>
    <n v="0"/>
    <s v="Nuevo diagnóstico"/>
    <s v="Presente"/>
    <s v="NO"/>
    <s v="GRADO 3"/>
    <n v="4.95"/>
    <s v="Ausente"/>
    <n v="0"/>
    <s v="Ausente"/>
    <s v="NO"/>
    <n v="96.1"/>
    <n v="260"/>
    <n v="77"/>
    <n v="6"/>
    <n v="1.71"/>
    <n v="0.9"/>
    <n v="5.6"/>
    <n v="0.7"/>
    <n v="6.2222222222222214"/>
    <n v="6.6666666666666661"/>
    <s v="Mixta"/>
    <s v="Nuevo Diagnóstico"/>
    <s v="Presente"/>
    <n v="1"/>
    <n v="1"/>
    <n v="3"/>
    <x v="1"/>
  </r>
  <r>
    <n v="42"/>
    <s v="Hermenegildo Hernandez"/>
    <d v="1950-04-13T00:00:00"/>
    <n v="69.945205479452056"/>
    <s v="Mayor de 65 años"/>
    <x v="1"/>
    <s v="SI"/>
    <s v="SI"/>
    <s v="SI"/>
    <s v="NO"/>
    <s v="NO"/>
    <s v="NO"/>
    <s v="NO"/>
    <n v="102"/>
    <n v="1.71"/>
    <n v="171"/>
    <n v="34.882527957320207"/>
    <s v="Obesidad grado 1"/>
    <n v="108"/>
    <n v="0.63157894736842102"/>
    <s v="Elevado"/>
    <n v="36.500465753424663"/>
    <x v="2"/>
    <x v="3"/>
    <x v="1"/>
    <n v="110"/>
    <n v="0.98181818181818181"/>
    <s v="Obesidad Abdominal"/>
    <n v="140"/>
    <n v="90"/>
    <n v="106.66666666666667"/>
    <s v="Ya diagnosticada"/>
    <s v="Presente"/>
    <n v="1"/>
    <s v="Ya diagnosticada"/>
    <s v="Presente"/>
    <s v="SI"/>
    <s v="GRADO 2"/>
    <n v="4"/>
    <s v="Ya diagnosticadas"/>
    <n v="0"/>
    <s v="Presente"/>
    <s v="SI"/>
    <n v="95.3"/>
    <n v="401"/>
    <n v="99"/>
    <n v="7.9"/>
    <n v="1.89"/>
    <n v="1.1299999999999999"/>
    <n v="5.92"/>
    <n v="1"/>
    <n v="5.2389380530973453"/>
    <n v="6.9911504424778768"/>
    <s v="Mixta"/>
    <s v="ya diagnosticada"/>
    <s v="Presente"/>
    <n v="1"/>
    <n v="0"/>
    <n v="3"/>
    <x v="1"/>
  </r>
  <r>
    <n v="7"/>
    <s v="Arianne López Hernández"/>
    <d v="1984-12-13T00:00:00"/>
    <n v="35.252054794520546"/>
    <s v="Entre 35 y 49 años"/>
    <x v="0"/>
    <s v="NO"/>
    <s v="NO"/>
    <s v="NO"/>
    <s v="NO"/>
    <s v="NO"/>
    <s v="NO"/>
    <s v="NO"/>
    <n v="85.9"/>
    <n v="1.63"/>
    <n v="163"/>
    <n v="32.330911965072083"/>
    <s v="Obesidad grado 1"/>
    <n v="103"/>
    <n v="0.63190184049079756"/>
    <s v="Elevado"/>
    <n v="43.607704109589044"/>
    <x v="2"/>
    <x v="3"/>
    <x v="1"/>
    <n v="113"/>
    <n v="0.91150442477876104"/>
    <s v="Obesidad Abdominal"/>
    <n v="120"/>
    <n v="80"/>
    <n v="93.333333333333329"/>
    <s v="Ya diagnosticada"/>
    <s v="Presente"/>
    <n v="1"/>
    <s v="Nuevo diagnóstico"/>
    <s v="Presente"/>
    <s v="SI"/>
    <s v="GRADO 2"/>
    <n v="5"/>
    <s v="Ausente"/>
    <n v="0"/>
    <s v="Ausente"/>
    <s v="NO"/>
    <n v="75"/>
    <n v="388"/>
    <n v="154"/>
    <n v="4.9000000000000004"/>
    <n v="2"/>
    <n v="1.4"/>
    <n v="3.09"/>
    <n v="0.44"/>
    <n v="2.2071428571428573"/>
    <n v="3.5000000000000004"/>
    <s v="Hipertrigliceridemia"/>
    <s v="Nuevo Diagnóstico"/>
    <s v="Presente"/>
    <n v="1"/>
    <n v="0"/>
    <n v="3"/>
    <x v="1"/>
  </r>
  <r>
    <n v="12"/>
    <s v="Celia De la C. Pelaez Martínez"/>
    <d v="1968-08-14T00:00:00"/>
    <n v="51.594520547945208"/>
    <s v="Entre 40 y 64 años"/>
    <x v="0"/>
    <s v="NO"/>
    <s v="NO"/>
    <s v="NO"/>
    <s v="NO"/>
    <s v="SI"/>
    <s v="NO"/>
    <s v="NO"/>
    <n v="76.900000000000006"/>
    <n v="1.55"/>
    <n v="155"/>
    <n v="32.008324661810612"/>
    <s v="Obesidad grado 1"/>
    <n v="98"/>
    <n v="0.63225806451612898"/>
    <s v="Elevado"/>
    <n v="45.024389041095894"/>
    <x v="2"/>
    <x v="3"/>
    <x v="1"/>
    <n v="113"/>
    <n v="0.86725663716814161"/>
    <s v="Obesidad Abdominal"/>
    <n v="100"/>
    <n v="70"/>
    <n v="80"/>
    <s v="No"/>
    <s v="Ausente"/>
    <n v="0"/>
    <s v="Nuevo diagnóstico"/>
    <s v="Presente"/>
    <s v="NO"/>
    <s v="GRADO 1"/>
    <n v="5.5"/>
    <s v="Ausente"/>
    <n v="1"/>
    <s v="Ausente"/>
    <s v="NO"/>
    <n v="75"/>
    <n v="395"/>
    <n v="128"/>
    <n v="6"/>
    <n v="1.5"/>
    <n v="1.1000000000000001"/>
    <n v="3.4"/>
    <n v="0.44"/>
    <n v="3.0909090909090904"/>
    <n v="5.4545454545454541"/>
    <s v="hipercolesterolemia"/>
    <s v="Nuevo Diagnóstico"/>
    <s v="Presente"/>
    <n v="0"/>
    <n v="1"/>
    <n v="3"/>
    <x v="1"/>
  </r>
  <r>
    <n v="119"/>
    <s v="Orliany Albóniga Álvarez"/>
    <d v="1978-03-08T00:00:00"/>
    <n v="42.024657534246572"/>
    <s v="Entre 35 y 49 años"/>
    <x v="0"/>
    <s v="NO"/>
    <s v="NO"/>
    <s v="NO"/>
    <s v="NO"/>
    <s v="NO"/>
    <s v="NO"/>
    <s v="NO"/>
    <n v="76.5"/>
    <n v="1.55"/>
    <n v="155"/>
    <n v="31.841831425598333"/>
    <s v="Obesidad grado 1"/>
    <n v="98.5"/>
    <n v="0.63548387096774195"/>
    <s v="Elevado"/>
    <n v="43.128949315068496"/>
    <x v="2"/>
    <x v="3"/>
    <x v="1"/>
    <n v="104.5"/>
    <n v="0.9425837320574163"/>
    <s v="Obesidad Abdominal"/>
    <n v="140"/>
    <n v="90"/>
    <n v="106.66666666666667"/>
    <s v="Nuevo diagnóstico"/>
    <s v="Presente"/>
    <n v="1"/>
    <s v="Nuevo diagnóstico"/>
    <s v="Presente"/>
    <s v="NO"/>
    <s v="GRADO 1"/>
    <n v="5.7"/>
    <s v="Nuevo diagnóstico"/>
    <n v="1"/>
    <s v="Presente"/>
    <s v="NO"/>
    <n v="104"/>
    <n v="480"/>
    <n v="168"/>
    <n v="5"/>
    <n v="1.4"/>
    <n v="0.9"/>
    <n v="4.5"/>
    <n v="0.9"/>
    <n v="5"/>
    <n v="5.5555555555555554"/>
    <s v="No"/>
    <s v="No "/>
    <s v="Ausente"/>
    <n v="0"/>
    <n v="1"/>
    <n v="4"/>
    <x v="1"/>
  </r>
  <r>
    <n v="110"/>
    <s v="Nancy Suarez Martinez"/>
    <d v="1962-05-10T00:00:00"/>
    <n v="56"/>
    <s v="Entre 40 y 64 años"/>
    <x v="0"/>
    <s v="NO"/>
    <s v="NO"/>
    <s v="SI"/>
    <s v="NO"/>
    <s v="SI"/>
    <s v="SI"/>
    <s v="NO"/>
    <n v="76.5"/>
    <n v="1.57"/>
    <n v="157"/>
    <n v="31.035741815083774"/>
    <s v="Obesidad grado 1"/>
    <n v="100"/>
    <n v="0.63694267515923564"/>
    <s v="Elevado"/>
    <n v="46.875999999999998"/>
    <x v="2"/>
    <x v="3"/>
    <x v="1"/>
    <n v="110"/>
    <n v="0.90909090909090906"/>
    <s v="Obesidad Abdominal"/>
    <n v="110"/>
    <n v="60"/>
    <n v="76.666666666666671"/>
    <s v="No"/>
    <s v="Ausente"/>
    <n v="0"/>
    <s v="Ya diagnosticada"/>
    <s v="Presente"/>
    <s v="NO"/>
    <s v="GRADO 4"/>
    <n v="5.41"/>
    <s v="Ausente"/>
    <n v="0"/>
    <s v="Ausente"/>
    <s v="NO"/>
    <n v="98.4"/>
    <n v="459"/>
    <n v="152"/>
    <n v="6.14"/>
    <n v="2.15"/>
    <n v="0.83"/>
    <n v="4.9400000000000004"/>
    <n v="0.6"/>
    <n v="5.9518072289156638"/>
    <n v="7.3975903614457827"/>
    <s v="Mixta"/>
    <s v="Nuevo Diagnóstico"/>
    <s v="Presente"/>
    <n v="1"/>
    <n v="1"/>
    <n v="3"/>
    <x v="1"/>
  </r>
  <r>
    <n v="90"/>
    <s v="María L. Camacho Machín"/>
    <d v="1961-03-11T00:00:00"/>
    <n v="59.027397260273972"/>
    <s v="Entre 40 y 64 años"/>
    <x v="0"/>
    <s v="NO"/>
    <s v="NO"/>
    <s v="NO"/>
    <s v="SI"/>
    <s v="NO"/>
    <s v="SI"/>
    <s v="NO"/>
    <n v="80"/>
    <n v="1.54"/>
    <n v="154"/>
    <n v="33.732501264968796"/>
    <s v="Obesidad grado 1"/>
    <n v="99"/>
    <n v="0.6428571428571429"/>
    <s v="Elevado"/>
    <n v="47.106054794520546"/>
    <x v="2"/>
    <x v="3"/>
    <x v="1"/>
    <n v="119"/>
    <n v="0.83193277310924374"/>
    <s v="Obesidad Abdominal"/>
    <n v="110"/>
    <n v="80"/>
    <n v="90"/>
    <s v="Ya diagnosticada"/>
    <s v="Presente"/>
    <n v="1"/>
    <s v="Nuevo diagnóstico"/>
    <s v="Presente"/>
    <s v="SI"/>
    <s v="GRADO 2"/>
    <n v="6.8"/>
    <s v="Nuevo diagnóstico"/>
    <n v="1"/>
    <s v="Presente"/>
    <s v="NO"/>
    <n v="110"/>
    <n v="400"/>
    <n v="300"/>
    <n v="7"/>
    <n v="1.4"/>
    <n v="1.4"/>
    <n v="5"/>
    <n v="0.6"/>
    <n v="3.5714285714285716"/>
    <n v="5"/>
    <s v="hipercolesterolemia"/>
    <s v="Nuevo Diagnóstico"/>
    <s v="Presente"/>
    <n v="0"/>
    <n v="0"/>
    <n v="3"/>
    <x v="1"/>
  </r>
  <r>
    <n v="96"/>
    <s v="Mariela Mosquera Escobar"/>
    <d v="1968-09-12T00:00:00"/>
    <n v="51.515068493150686"/>
    <s v="Entre 40 y 64 años"/>
    <x v="0"/>
    <s v="NO"/>
    <s v="NO"/>
    <s v="NO"/>
    <s v="NO"/>
    <s v="SI"/>
    <s v="SI"/>
    <s v="NO"/>
    <n v="81.5"/>
    <n v="1.55"/>
    <n v="155"/>
    <n v="33.922996878251816"/>
    <s v="Obesidad grado 1"/>
    <n v="100"/>
    <n v="0.64516129032258063"/>
    <s v="Elevado"/>
    <n v="45.884830136986302"/>
    <x v="2"/>
    <x v="3"/>
    <x v="1"/>
    <n v="120"/>
    <n v="0.83333333333333337"/>
    <s v="Obesidad Abdominal"/>
    <n v="120"/>
    <n v="80"/>
    <n v="93.333333333333329"/>
    <s v="Ya diagnosticada"/>
    <s v="Presente"/>
    <n v="1"/>
    <s v="Nuevo diagnóstico"/>
    <s v="Presente"/>
    <s v="SI"/>
    <s v="GRADO 2"/>
    <n v="7"/>
    <s v="Nuevo diagnóstico"/>
    <n v="1"/>
    <s v="Presente"/>
    <s v="NO"/>
    <n v="88"/>
    <n v="399"/>
    <n v="200"/>
    <n v="6.7"/>
    <n v="0.9"/>
    <n v="1.6"/>
    <n v="3.9"/>
    <n v="0.6"/>
    <n v="2.4375"/>
    <n v="4.1875"/>
    <s v="hipercolesterolemia"/>
    <s v="Nuevo Diagnóstico"/>
    <s v="Presente"/>
    <n v="0"/>
    <n v="0"/>
    <n v="3"/>
    <x v="1"/>
  </r>
  <r>
    <n v="74"/>
    <s v="Margarita Llanuch Lara"/>
    <d v="1962-10-17T00:00:00"/>
    <n v="57.424657534246577"/>
    <s v="Entre 40 y 64 años"/>
    <x v="0"/>
    <s v="NO"/>
    <s v="NO"/>
    <s v="SI"/>
    <s v="NO"/>
    <s v="SI"/>
    <s v="NO"/>
    <s v="SI"/>
    <n v="82.5"/>
    <n v="1.59"/>
    <n v="159"/>
    <n v="32.633202800522128"/>
    <s v="Obesidad grado 1"/>
    <n v="103"/>
    <n v="0.64779874213836475"/>
    <s v="Elevado"/>
    <n v="48.507849315068491"/>
    <x v="2"/>
    <x v="3"/>
    <x v="1"/>
    <n v="115"/>
    <n v="0.89565217391304353"/>
    <s v="Obesidad Abdominal"/>
    <n v="130"/>
    <n v="80"/>
    <n v="96.666666666666671"/>
    <s v="Ya diagnosticada"/>
    <s v="Presente"/>
    <n v="1"/>
    <s v="Ya diagnosticada"/>
    <s v="Presente"/>
    <s v="SI"/>
    <s v="GRADO 3"/>
    <n v="4.4800000000000004"/>
    <s v="Ausente"/>
    <n v="0"/>
    <s v="Ausente"/>
    <s v="NO"/>
    <n v="91.7"/>
    <n v="366"/>
    <n v="117"/>
    <n v="5.9"/>
    <n v="2"/>
    <n v="1.2"/>
    <n v="4.5999999999999996"/>
    <n v="1.18"/>
    <n v="3.833333333333333"/>
    <n v="4.916666666666667"/>
    <s v="Mixta"/>
    <s v="Nuevo Diagnóstico"/>
    <s v="Presente"/>
    <n v="1"/>
    <n v="1"/>
    <n v="4"/>
    <x v="1"/>
  </r>
  <r>
    <n v="17"/>
    <s v="Daimara Ordaz Martínez"/>
    <d v="1974-08-14T00:00:00"/>
    <n v="45.591780821917808"/>
    <s v="Entre 35 y 49 años"/>
    <x v="0"/>
    <s v="NO"/>
    <s v="NO"/>
    <s v="NO"/>
    <s v="NO"/>
    <s v="SI"/>
    <s v="SI"/>
    <s v="NO"/>
    <n v="70.7"/>
    <n v="1.54"/>
    <n v="154"/>
    <n v="29.811097992916178"/>
    <s v="SOBREPESO GRADO 2"/>
    <n v="100"/>
    <n v="0.64935064935064934"/>
    <s v="Elevado"/>
    <n v="44.575783561643838"/>
    <x v="2"/>
    <x v="4"/>
    <x v="1"/>
    <n v="108"/>
    <n v="0.92592592592592593"/>
    <s v="Obesidad Abdominal"/>
    <n v="150"/>
    <n v="100"/>
    <n v="116.66666666666667"/>
    <s v="Nuevo diagnóstico"/>
    <s v="Presente"/>
    <n v="1"/>
    <s v="Nuevo diagnóstico"/>
    <s v="Presente"/>
    <s v="NO"/>
    <s v="GRADO 3"/>
    <n v="5"/>
    <s v="Ausente"/>
    <n v="0"/>
    <s v="Ausente"/>
    <s v="NO"/>
    <n v="118"/>
    <n v="364"/>
    <n v="324"/>
    <n v="5.4"/>
    <n v="2.2999999999999998"/>
    <n v="1.6"/>
    <n v="5"/>
    <n v="0.9"/>
    <n v="3.125"/>
    <n v="3.375"/>
    <s v="Mixta"/>
    <s v="Nuevo Diagnóstico"/>
    <s v="Presente"/>
    <n v="1"/>
    <n v="0"/>
    <n v="3"/>
    <x v="1"/>
  </r>
  <r>
    <n v="91"/>
    <s v="María M. hernández Cubilla"/>
    <d v="1956-01-15T00:00:00"/>
    <n v="64.183561643835617"/>
    <s v="Entre 40 y 64 años"/>
    <x v="0"/>
    <s v="NO"/>
    <s v="SI"/>
    <s v="SI"/>
    <s v="NO"/>
    <s v="NO"/>
    <s v="NO"/>
    <s v="NO"/>
    <n v="74.099999999999994"/>
    <n v="1.54"/>
    <n v="154"/>
    <n v="31.244729296677349"/>
    <s v="Obesidad grado 1"/>
    <n v="100"/>
    <n v="0.64935064935064934"/>
    <s v="Elevado"/>
    <n v="48.684567123287671"/>
    <x v="2"/>
    <x v="3"/>
    <x v="1"/>
    <n v="110"/>
    <n v="0.90909090909090906"/>
    <s v="Obesidad Abdominal"/>
    <n v="130"/>
    <n v="80"/>
    <n v="96.666666666666671"/>
    <s v="Ya diagnosticada"/>
    <s v="Presente"/>
    <n v="1"/>
    <s v="Ya diagnosticada"/>
    <s v="Presente"/>
    <s v="SI"/>
    <s v="GRADO 1"/>
    <n v="5.3"/>
    <s v="Ausente"/>
    <n v="0"/>
    <s v="Ausente"/>
    <s v="NO"/>
    <n v="151"/>
    <n v="298"/>
    <n v="321"/>
    <n v="6.5"/>
    <n v="1.5"/>
    <n v="1.1000000000000001"/>
    <n v="4.2"/>
    <n v="0.3"/>
    <n v="3.8181818181818179"/>
    <n v="5.9090909090909083"/>
    <s v="hipercolesterolemia"/>
    <s v="ya diagnosticada"/>
    <s v="Presente"/>
    <n v="0"/>
    <n v="1"/>
    <n v="3"/>
    <x v="1"/>
  </r>
  <r>
    <n v="115"/>
    <s v="Niurka Fernández Bustamante"/>
    <d v="1967-08-08T00:00:00"/>
    <n v="52.613698630136987"/>
    <s v="Entre 40 y 64 años"/>
    <x v="0"/>
    <s v="NO"/>
    <s v="NO"/>
    <s v="NO"/>
    <s v="NO"/>
    <s v="SI"/>
    <s v="SI"/>
    <s v="NO"/>
    <n v="92"/>
    <n v="1.68"/>
    <n v="168"/>
    <n v="32.596371882086174"/>
    <s v="Obesidad grado 1"/>
    <n v="110"/>
    <n v="0.65476190476190477"/>
    <s v="Elevado"/>
    <n v="50.517627397260277"/>
    <x v="2"/>
    <x v="3"/>
    <x v="1"/>
    <n v="119"/>
    <n v="0.92436974789915971"/>
    <s v="Obesidad Abdominal"/>
    <n v="140"/>
    <n v="90"/>
    <n v="106.66666666666667"/>
    <s v="Ya diagnosticada"/>
    <s v="Presente"/>
    <n v="1"/>
    <s v="Ausente"/>
    <s v="Ausente"/>
    <s v="SI"/>
    <s v="NO"/>
    <n v="6"/>
    <s v="Nuevo diagnóstico"/>
    <n v="1"/>
    <s v="Presente"/>
    <s v="NO"/>
    <n v="90"/>
    <n v="400"/>
    <n v="199"/>
    <n v="5.7"/>
    <n v="2.1"/>
    <n v="0.8"/>
    <n v="4.8"/>
    <n v="1.3"/>
    <n v="5.9999999999999991"/>
    <n v="7.125"/>
    <s v="Mixta"/>
    <s v="Nuevo Diagnóstico"/>
    <s v="Presente"/>
    <n v="1"/>
    <n v="1"/>
    <n v="5"/>
    <x v="1"/>
  </r>
  <r>
    <n v="18"/>
    <s v="Dayanis Duarte García"/>
    <d v="1980-08-06T00:00:00"/>
    <n v="39.608219178082194"/>
    <s v="Entre 35 y 49 años"/>
    <x v="0"/>
    <s v="NO"/>
    <s v="NO"/>
    <s v="NO"/>
    <s v="NO"/>
    <s v="NO"/>
    <s v="NO"/>
    <s v="NO"/>
    <n v="90.2"/>
    <n v="1.68"/>
    <n v="168"/>
    <n v="31.958616780045357"/>
    <s v="Obesidad grado 1"/>
    <n v="112"/>
    <n v="0.66666666666666663"/>
    <s v="Elevado"/>
    <n v="48.521416438356162"/>
    <x v="2"/>
    <x v="3"/>
    <x v="1"/>
    <n v="115"/>
    <n v="0.97391304347826091"/>
    <s v="Obesidad Abdominal"/>
    <n v="130"/>
    <n v="80"/>
    <n v="96.666666666666671"/>
    <s v="No"/>
    <s v="Ausente"/>
    <n v="0"/>
    <s v="Nuevo diagnóstico"/>
    <s v="Presente"/>
    <s v="NO"/>
    <s v="GRADO 3"/>
    <n v="5.19"/>
    <s v="Ausente"/>
    <n v="0"/>
    <s v="Ausente"/>
    <s v="NO"/>
    <n v="90.6"/>
    <n v="317"/>
    <n v="110"/>
    <n v="6.34"/>
    <n v="1.79"/>
    <n v="0.8"/>
    <n v="3.09"/>
    <n v="0.81"/>
    <n v="3.8624999999999998"/>
    <n v="7.9249999999999998"/>
    <s v="Mixta"/>
    <s v="Nuevo Diagnóstico"/>
    <s v="Presente"/>
    <n v="1"/>
    <n v="1"/>
    <n v="3"/>
    <x v="1"/>
  </r>
  <r>
    <n v="86"/>
    <s v="María J Martínez Cuadot"/>
    <d v="1945-06-17T00:00:00"/>
    <n v="74.769863013698625"/>
    <s v="Mayor de 65 años"/>
    <x v="0"/>
    <s v="NO"/>
    <s v="NO"/>
    <s v="NO"/>
    <s v="SI"/>
    <s v="SI"/>
    <s v="NO"/>
    <s v="SI"/>
    <n v="75.099999999999994"/>
    <n v="1.45"/>
    <n v="145"/>
    <n v="35.719381688466108"/>
    <s v="OBESO Grado 2"/>
    <n v="97"/>
    <n v="0.66896551724137931"/>
    <s v="Elevado"/>
    <n v="49.7071397260274"/>
    <x v="2"/>
    <x v="3"/>
    <x v="1"/>
    <n v="116"/>
    <n v="0.83620689655172409"/>
    <s v="Obesidad Abdominal"/>
    <n v="170"/>
    <n v="100"/>
    <n v="123.33333333333333"/>
    <s v="Ya diagnosticada"/>
    <s v="Presente"/>
    <n v="1"/>
    <s v="Nuevo diagnóstico"/>
    <s v="Presente"/>
    <s v="SI"/>
    <s v="NO"/>
    <n v="7.29"/>
    <s v="Nuevo diagnóstico"/>
    <n v="1"/>
    <s v="Presente"/>
    <s v="NO"/>
    <n v="86.2"/>
    <n v="329"/>
    <n v="132"/>
    <n v="5.94"/>
    <n v="1.49"/>
    <n v="0.71"/>
    <n v="5.92"/>
    <n v="0.67"/>
    <n v="8.3380281690140841"/>
    <n v="8.3661971830985919"/>
    <s v="hipercolesterolemia"/>
    <s v="Nuevo Diagnóstico"/>
    <s v="Presente"/>
    <n v="0"/>
    <n v="1"/>
    <n v="4"/>
    <x v="1"/>
  </r>
  <r>
    <n v="68"/>
    <s v="Lucía Linares"/>
    <d v="1960-12-13T00:00:00"/>
    <n v="59.268493150684932"/>
    <s v="Entre 40 y 64 años"/>
    <x v="0"/>
    <s v="SI"/>
    <s v="SI"/>
    <s v="NO"/>
    <s v="NO"/>
    <s v="SI"/>
    <s v="SI"/>
    <s v="SI"/>
    <n v="85"/>
    <n v="1.62"/>
    <n v="162"/>
    <n v="32.38835543362292"/>
    <s v="Obesidad grado 1"/>
    <n v="110"/>
    <n v="0.67901234567901236"/>
    <s v="Elevado"/>
    <n v="51.98833698630137"/>
    <x v="2"/>
    <x v="3"/>
    <x v="1"/>
    <n v="115"/>
    <n v="0.95652173913043481"/>
    <s v="Obesidad Abdominal"/>
    <n v="140"/>
    <n v="90"/>
    <n v="106.66666666666667"/>
    <s v="Ya diagnosticada"/>
    <s v="Presente"/>
    <n v="1"/>
    <s v="Nuevo diagnóstico"/>
    <s v="Presente"/>
    <s v="SI"/>
    <s v="GRADO 1"/>
    <n v="5"/>
    <s v="Ya diagnosticadas"/>
    <n v="0"/>
    <s v="Presente"/>
    <s v="SI"/>
    <n v="122"/>
    <n v="421"/>
    <n v="305"/>
    <n v="6.1"/>
    <n v="1.6"/>
    <n v="1.5"/>
    <n v="5.0999999999999996"/>
    <n v="1"/>
    <n v="3.4"/>
    <n v="4.0666666666666664"/>
    <s v="hipercolesterolemia"/>
    <s v="ya diagnosticada"/>
    <s v="Presente"/>
    <n v="0"/>
    <n v="0"/>
    <n v="2"/>
    <x v="0"/>
  </r>
  <r>
    <n v="54"/>
    <s v="Jose L. Alvarez Guzman"/>
    <d v="1972-05-08T00:00:00"/>
    <n v="47.860273972602741"/>
    <s v="Entre 35 y 49 años"/>
    <x v="1"/>
    <s v="NO"/>
    <s v="NO"/>
    <s v="NO"/>
    <s v="NO"/>
    <s v="NO"/>
    <s v="NO"/>
    <s v="NO"/>
    <n v="94"/>
    <n v="1.67"/>
    <n v="167"/>
    <n v="33.705044999820721"/>
    <s v="Obesidad grado 1"/>
    <n v="114"/>
    <n v="0.68263473053892221"/>
    <s v="Elevado"/>
    <n v="37.671887671232867"/>
    <x v="2"/>
    <x v="3"/>
    <x v="1"/>
    <n v="113"/>
    <n v="1.0088495575221239"/>
    <s v="Obesidad Abdominal"/>
    <n v="120"/>
    <n v="80"/>
    <n v="93.333333333333329"/>
    <s v="No"/>
    <s v="Ausente"/>
    <n v="0"/>
    <s v="Nuevo diagnóstico"/>
    <s v="Presente"/>
    <s v="NO"/>
    <s v="GRADO 4"/>
    <n v="5.83"/>
    <s v="Nuevo diagnóstico"/>
    <n v="1"/>
    <s v="Presente"/>
    <s v="NO"/>
    <n v="101.9"/>
    <n v="310"/>
    <n v="132"/>
    <n v="4.01"/>
    <n v="1.72"/>
    <n v="0.94"/>
    <n v="3.23"/>
    <n v="0.45"/>
    <n v="3.4361702127659575"/>
    <n v="4.2659574468085104"/>
    <s v="Hipertrigliceridemia"/>
    <s v="Nuevo Diagnóstico"/>
    <s v="Presente"/>
    <n v="1"/>
    <n v="1"/>
    <n v="4"/>
    <x v="1"/>
  </r>
  <r>
    <n v="9"/>
    <s v="Ariel Rodriguez Camejo"/>
    <m/>
    <n v="49"/>
    <s v="Entre 35 y 49 años"/>
    <x v="1"/>
    <s v="SI"/>
    <s v="NO"/>
    <s v="NO"/>
    <s v="NO"/>
    <s v="NO"/>
    <s v="NO"/>
    <s v="NO"/>
    <n v="90"/>
    <n v="1.62"/>
    <n v="162"/>
    <n v="34.293552812071326"/>
    <s v="Obesidad grado 1"/>
    <n v="111"/>
    <n v="0.68518518518518523"/>
    <s v="Elevado"/>
    <n v="36.085999999999999"/>
    <x v="2"/>
    <x v="3"/>
    <x v="1"/>
    <n v="111"/>
    <n v="1"/>
    <s v="Obesidad Abdominal"/>
    <n v="145"/>
    <n v="100"/>
    <n v="115"/>
    <s v="Ya diagnosticada"/>
    <s v="Presente"/>
    <n v="1"/>
    <s v="Nuevo diagnóstico"/>
    <s v="Presente"/>
    <s v="SI"/>
    <s v="GRADO 3"/>
    <n v="4.09"/>
    <s v="Ya diagnosticadas"/>
    <n v="0"/>
    <s v="Presente"/>
    <s v="SI"/>
    <n v="94.4"/>
    <n v="363"/>
    <n v="140"/>
    <n v="4.9000000000000004"/>
    <n v="2.23"/>
    <n v="0.56999999999999995"/>
    <n v="3.23"/>
    <n v="1.01"/>
    <n v="5.666666666666667"/>
    <n v="8.5964912280701764"/>
    <s v="Hipertrigliceridemia"/>
    <s v="Nuevo Diagnóstico"/>
    <s v="Presente"/>
    <n v="1"/>
    <n v="1"/>
    <n v="4"/>
    <x v="1"/>
  </r>
  <r>
    <n v="124"/>
    <s v="Rafael Torres Valdez (Raiza)"/>
    <d v="1960-10-24T00:00:00"/>
    <n v="59.405479452054792"/>
    <s v="Entre 40 y 64 años"/>
    <x v="1"/>
    <s v="NO"/>
    <s v="NO"/>
    <s v="NO"/>
    <s v="NO"/>
    <s v="SI"/>
    <s v="NO"/>
    <s v="NO"/>
    <n v="105"/>
    <n v="1.68"/>
    <n v="168"/>
    <n v="37.202380952380956"/>
    <s v="OBESO Grado 2"/>
    <n v="117"/>
    <n v="0.6964285714285714"/>
    <s v="Elevado"/>
    <n v="40.538953424657535"/>
    <x v="2"/>
    <x v="3"/>
    <x v="1"/>
    <n v="112"/>
    <n v="1.0446428571428572"/>
    <s v="Obesidad Abdominal"/>
    <n v="120"/>
    <n v="80"/>
    <n v="93.333333333333329"/>
    <s v="No"/>
    <s v="Ausente"/>
    <n v="0"/>
    <s v="Ausente"/>
    <s v="Ausente"/>
    <s v="NO"/>
    <s v="NO"/>
    <n v="6.14"/>
    <s v="Nuevo diagnóstico"/>
    <n v="1"/>
    <s v="Presente"/>
    <s v="NO"/>
    <n v="88.7"/>
    <n v="525"/>
    <n v="82"/>
    <n v="7.18"/>
    <n v="2.17"/>
    <n v="0.85"/>
    <n v="5.35"/>
    <n v="0.98"/>
    <n v="6.2941176470588234"/>
    <n v="8.447058823529412"/>
    <s v="Mixta"/>
    <s v="Nuevo Diagnóstico"/>
    <s v="Presente"/>
    <n v="1"/>
    <n v="1"/>
    <n v="4"/>
    <x v="1"/>
  </r>
  <r>
    <n v="137"/>
    <s v="Ruben Infante Maestre (Minint)"/>
    <m/>
    <n v="52"/>
    <s v="Entre 40 y 64 años"/>
    <x v="1"/>
    <s v="NO"/>
    <s v="SI"/>
    <s v="SI"/>
    <s v="NO"/>
    <s v="NO"/>
    <s v="NO"/>
    <s v="NO"/>
    <n v="110"/>
    <n v="1.65"/>
    <n v="165"/>
    <n v="40.404040404040408"/>
    <s v="OBESO Grado 3"/>
    <n v="116"/>
    <n v="0.70303030303030301"/>
    <s v="Elevado"/>
    <n v="39.22399999999999"/>
    <x v="2"/>
    <x v="5"/>
    <x v="1"/>
    <n v="112"/>
    <n v="1.0357142857142858"/>
    <s v="Obesidad Abdominal"/>
    <n v="150"/>
    <n v="90"/>
    <n v="110"/>
    <s v="Ya diagnosticada"/>
    <s v="Presente"/>
    <n v="1"/>
    <s v="Ya diagnosticada"/>
    <s v="Presente"/>
    <s v="SI"/>
    <s v="GRADO 3"/>
    <n v="6.4"/>
    <s v="Nuevo diagnóstico"/>
    <n v="1"/>
    <s v="Presente"/>
    <s v="NO"/>
    <n v="100"/>
    <n v="438"/>
    <n v="187"/>
    <n v="4.4000000000000004"/>
    <n v="1.5"/>
    <n v="1.2"/>
    <n v="4.1399999999999997"/>
    <n v="0.44"/>
    <n v="3.4499999999999997"/>
    <n v="3.666666666666667"/>
    <s v="No"/>
    <s v="ya diagnosticada"/>
    <s v="Presente"/>
    <n v="0"/>
    <n v="0"/>
    <n v="3"/>
    <x v="1"/>
  </r>
  <r>
    <n v="135"/>
    <s v="Rodolfo Hernández  (Minint)"/>
    <m/>
    <n v="41"/>
    <s v="Entre 35 y 49 años"/>
    <x v="1"/>
    <s v="NO"/>
    <s v="NO"/>
    <s v="NO"/>
    <s v="NO"/>
    <s v="NO"/>
    <m/>
    <s v="NO"/>
    <n v="112"/>
    <n v="1.68"/>
    <n v="168"/>
    <n v="39.682539682539691"/>
    <s v="OBESO Grado 2"/>
    <n v="120"/>
    <n v="0.7142857142857143"/>
    <s v="Elevado"/>
    <n v="40.381"/>
    <x v="2"/>
    <x v="3"/>
    <x v="1"/>
    <n v="121"/>
    <n v="0.99173553719008267"/>
    <s v="Obesidad Abdominal"/>
    <n v="145"/>
    <n v="95"/>
    <n v="111.66666666666667"/>
    <s v="Nuevo diagnóstico"/>
    <s v="Presente"/>
    <n v="1"/>
    <s v="Nuevo diagnóstico"/>
    <s v="Presente"/>
    <s v="NO"/>
    <s v="GRADO 3"/>
    <n v="6.2"/>
    <s v="Nuevo diagnóstico"/>
    <n v="1"/>
    <s v="Presente"/>
    <s v="NO"/>
    <n v="120"/>
    <n v="544"/>
    <n v="231"/>
    <n v="5.2"/>
    <n v="1.91"/>
    <n v="1.1000000000000001"/>
    <n v="3.9"/>
    <n v="0.7"/>
    <n v="3.545454545454545"/>
    <n v="4.7272727272727266"/>
    <s v="Hipertrigliceridemia"/>
    <s v="Nuevo Diagnóstico"/>
    <s v="Presente"/>
    <n v="1"/>
    <n v="0"/>
    <n v="4"/>
    <x v="1"/>
  </r>
  <r>
    <n v="31"/>
    <s v="Esperanza González"/>
    <d v="1962-08-22T00:00:00"/>
    <n v="57.578082191780823"/>
    <s v="Entre 40 y 64 años"/>
    <x v="0"/>
    <s v="NO"/>
    <s v="SI"/>
    <s v="NO"/>
    <s v="NO"/>
    <s v="SI"/>
    <s v="SI"/>
    <s v="NO"/>
    <n v="78.8"/>
    <n v="1.59"/>
    <n v="159"/>
    <n v="31.169653099165377"/>
    <s v="Obesidad grado 1"/>
    <n v="117"/>
    <n v="0.73584905660377353"/>
    <s v="Elevado"/>
    <n v="54.687756164383565"/>
    <x v="2"/>
    <x v="3"/>
    <x v="1"/>
    <n v="112"/>
    <n v="1.0446428571428572"/>
    <s v="Obesidad Abdominal"/>
    <n v="150"/>
    <n v="90"/>
    <n v="110"/>
    <s v="Ya diagnosticada"/>
    <s v="Presente"/>
    <n v="1"/>
    <s v="Nuevo diagnóstico"/>
    <s v="Presente"/>
    <s v="SI"/>
    <s v="GRADO 2"/>
    <n v="6.2"/>
    <s v="Nuevo diagnóstico"/>
    <n v="1"/>
    <s v="Presente"/>
    <s v="NO"/>
    <n v="91"/>
    <n v="410"/>
    <n v="264"/>
    <n v="5.8"/>
    <n v="1.6"/>
    <n v="0.76"/>
    <n v="4"/>
    <n v="1"/>
    <n v="5.2631578947368425"/>
    <n v="7.6315789473684204"/>
    <s v="hipercolesterolemia"/>
    <s v="ya diagnosticada"/>
    <s v="Presente"/>
    <n v="0"/>
    <n v="1"/>
    <n v="4"/>
    <x v="1"/>
  </r>
  <r>
    <n v="122"/>
    <s v="Paula Hernandez"/>
    <d v="1953-11-11T00:00:00"/>
    <n v="66.361643835616434"/>
    <s v="Mayor de 65 años"/>
    <x v="0"/>
    <s v="NO"/>
    <s v="NO"/>
    <s v="NO"/>
    <s v="NO"/>
    <s v="NO"/>
    <s v="NO"/>
    <s v="NO"/>
    <n v="102"/>
    <n v="1.62"/>
    <n v="162"/>
    <n v="38.866026520347503"/>
    <s v="OBESO Grado 2"/>
    <n v="121"/>
    <n v="0.74691358024691357"/>
    <s v="Elevado"/>
    <n v="58.384923287671235"/>
    <x v="2"/>
    <x v="3"/>
    <x v="1"/>
    <n v="124"/>
    <n v="0.97580645161290325"/>
    <s v="Obesidad Abdominal"/>
    <n v="150"/>
    <n v="80"/>
    <n v="103.33333333333333"/>
    <s v="Ya diagnosticada"/>
    <s v="Presente"/>
    <n v="1"/>
    <s v="Nuevo diagnóstico"/>
    <s v="Presente"/>
    <s v="SI"/>
    <s v="GRADO 2"/>
    <n v="6.5"/>
    <s v="Nuevo diagnóstico"/>
    <n v="1"/>
    <s v="Presente"/>
    <s v="NO"/>
    <n v="154.69999999999999"/>
    <n v="559"/>
    <n v="116"/>
    <n v="8.34"/>
    <n v="1.87"/>
    <n v="1.1299999999999999"/>
    <n v="2.76"/>
    <n v="1.18"/>
    <n v="2.4424778761061949"/>
    <n v="7.3805309734513278"/>
    <s v="Mixta"/>
    <s v="Nuevo Diagnóstico"/>
    <s v="Presente"/>
    <n v="1"/>
    <n v="1"/>
    <n v="5"/>
    <x v="1"/>
  </r>
  <r>
    <n v="35"/>
    <s v="Evelio Blanco Martinez (Chofer Amb)"/>
    <d v="1955-02-14T00:00:00"/>
    <n v="65.101369863013701"/>
    <s v="Mayor de 65 años"/>
    <x v="1"/>
    <s v="NO"/>
    <s v="SI"/>
    <s v="SI"/>
    <s v="NO"/>
    <s v="NO"/>
    <s v="NO"/>
    <s v="SI"/>
    <n v="100"/>
    <n v="1.1399999999999999"/>
    <n v="114"/>
    <n v="76.94675284702987"/>
    <s v="OBESO Grado 3"/>
    <n v="107"/>
    <n v="0.93859649122807021"/>
    <s v="Elevado"/>
    <n v="35.444238356164377"/>
    <x v="2"/>
    <x v="5"/>
    <x v="1"/>
    <n v="112"/>
    <n v="0.9553571428571429"/>
    <s v="Obesidad Abdominal"/>
    <n v="120"/>
    <n v="80"/>
    <n v="93.333333333333329"/>
    <s v="No"/>
    <s v="Ausente"/>
    <n v="0"/>
    <s v="Ya diagnosticada"/>
    <s v="Presente"/>
    <s v="NO"/>
    <s v="GRADO 2"/>
    <n v="5.9"/>
    <s v="Nuevo diagnóstico"/>
    <n v="1"/>
    <s v="Presente"/>
    <s v="NO"/>
    <n v="133"/>
    <n v="348"/>
    <n v="254"/>
    <n v="5"/>
    <n v="1.7"/>
    <n v="1.4"/>
    <n v="4.59"/>
    <n v="1"/>
    <n v="3.2785714285714285"/>
    <n v="3.5714285714285716"/>
    <s v="No"/>
    <s v="ya diagnosticada"/>
    <s v="Presente"/>
    <n v="1"/>
    <n v="0"/>
    <n v="3"/>
    <x v="1"/>
  </r>
  <r>
    <n v="36"/>
    <s v="Evelyn Bruno García"/>
    <d v="1985-01-05T00:00:00"/>
    <n v="35.18904109589041"/>
    <s v="Entre 35 y 49 años"/>
    <x v="0"/>
    <s v="NO"/>
    <s v="NO"/>
    <s v="NO"/>
    <s v="NO"/>
    <s v="NO"/>
    <s v="NO"/>
    <s v="NO"/>
    <n v="50.2"/>
    <n v="1.5"/>
    <n v="15"/>
    <n v="22.311111111111114"/>
    <s v="NORMOPESO"/>
    <n v="67"/>
    <n v="4.4666666666666668"/>
    <s v="Elevado"/>
    <n v="27.916956164383564"/>
    <x v="0"/>
    <x v="0"/>
    <x v="0"/>
    <n v="86"/>
    <n v="0.77906976744186052"/>
    <s v="normal"/>
    <n v="105"/>
    <n v="65"/>
    <n v="78.333333333333329"/>
    <s v="No"/>
    <s v="Ausente"/>
    <n v="0"/>
    <s v="Ausente"/>
    <s v="Ausente"/>
    <s v="NO"/>
    <s v="NO"/>
    <n v="4.7"/>
    <s v="Ausente"/>
    <n v="0"/>
    <s v="Ausente"/>
    <s v="NO"/>
    <n v="96"/>
    <n v="378"/>
    <n v="151"/>
    <n v="4.4000000000000004"/>
    <n v="1.1299999999999999"/>
    <n v="1.24"/>
    <n v="4.2"/>
    <n v="0.82"/>
    <n v="3.3870967741935485"/>
    <n v="3.5483870967741939"/>
    <s v="No"/>
    <s v="No "/>
    <s v="Ausente"/>
    <n v="0"/>
    <n v="0"/>
    <n v="0"/>
    <x v="0"/>
  </r>
  <r>
    <n v="108"/>
    <s v="Mirian Díaz Suárez"/>
    <d v="1973-08-11T00:00:00"/>
    <n v="46.320547945205476"/>
    <s v="Entre 35 y 49 años"/>
    <x v="0"/>
    <s v="NO"/>
    <s v="NO"/>
    <s v="NO"/>
    <s v="NO"/>
    <s v="NO"/>
    <s v="NO"/>
    <s v="NO"/>
    <n v="60.7"/>
    <n v="1.6"/>
    <n v="16"/>
    <n v="23.710937499999996"/>
    <s v="NORMOPESO"/>
    <n v="73.400000000000006"/>
    <n v="4.5875000000000004"/>
    <s v="Elevado"/>
    <n v="33.059441095890413"/>
    <x v="0"/>
    <x v="0"/>
    <x v="0"/>
    <n v="102.5"/>
    <n v="0.71609756097560984"/>
    <s v="normal"/>
    <n v="110"/>
    <n v="65"/>
    <n v="80"/>
    <s v="No"/>
    <s v="Ausente"/>
    <n v="0"/>
    <s v="Ausente"/>
    <s v="Ausente"/>
    <s v="NO"/>
    <s v="NO"/>
    <n v="5.0999999999999996"/>
    <s v="Ausente"/>
    <n v="0"/>
    <s v="Ausente"/>
    <s v="NO"/>
    <n v="142"/>
    <n v="2.2999999999999998"/>
    <n v="102"/>
    <n v="4.9000000000000004"/>
    <n v="0.74"/>
    <n v="1.3"/>
    <n v="4.0999999999999996"/>
    <n v="0.45"/>
    <n v="3.1538461538461533"/>
    <n v="3.7692307692307692"/>
    <s v="No"/>
    <s v="No "/>
    <s v="Ausente"/>
    <n v="0"/>
    <n v="0"/>
    <n v="0"/>
    <x v="0"/>
  </r>
  <r>
    <n v="155"/>
    <s v="Yanet López Díaz"/>
    <d v="1992-08-24T00:00:00"/>
    <n v="27.550684931506851"/>
    <s v="Entre 20 y 34 años"/>
    <x v="1"/>
    <s v="NO"/>
    <s v="NO"/>
    <s v="NO"/>
    <s v="NO"/>
    <s v="NO"/>
    <s v="NO"/>
    <s v="NO"/>
    <n v="61"/>
    <n v="1.7"/>
    <n v="17"/>
    <n v="21.107266435986162"/>
    <s v="NORMOPESO"/>
    <n v="78"/>
    <n v="4.5882352941176467"/>
    <s v="Elevado"/>
    <n v="15.208619178082191"/>
    <x v="0"/>
    <x v="0"/>
    <x v="0"/>
    <n v="88"/>
    <n v="0.88636363636363635"/>
    <s v="normal"/>
    <n v="110"/>
    <n v="70"/>
    <n v="83.333333333333329"/>
    <s v="No"/>
    <s v="Ausente"/>
    <n v="0"/>
    <s v="Ausente"/>
    <s v="Ausente"/>
    <s v="NO"/>
    <s v="NO"/>
    <n v="5.0999999999999996"/>
    <s v="Ausente"/>
    <n v="0"/>
    <s v="Ausente"/>
    <s v="NO"/>
    <n v="100"/>
    <n v="254"/>
    <n v="121"/>
    <n v="4.9000000000000004"/>
    <n v="1.2"/>
    <n v="1.21"/>
    <n v="3.1"/>
    <n v="0.7"/>
    <n v="2.5619834710743805"/>
    <n v="4.0495867768595044"/>
    <s v="No"/>
    <s v="No "/>
    <s v="Ausente"/>
    <n v="0"/>
    <n v="0"/>
    <n v="0"/>
    <x v="0"/>
  </r>
  <r>
    <n v="27"/>
    <s v="Erix Hernández Cruz"/>
    <d v="1992-08-24T00:00:00"/>
    <n v="27.087671232876712"/>
    <s v="Entre 20 y 34 años"/>
    <x v="1"/>
    <s v="NO"/>
    <s v="NO"/>
    <s v="NO"/>
    <s v="NO"/>
    <s v="NO"/>
    <s v="NO"/>
    <s v="NO"/>
    <n v="61"/>
    <n v="1.7"/>
    <n v="17"/>
    <n v="21.107266435986162"/>
    <s v="NORMOPESO"/>
    <n v="79"/>
    <n v="4.6470588235294121"/>
    <s v="Elevado"/>
    <n v="15.161854794520547"/>
    <x v="0"/>
    <x v="0"/>
    <x v="0"/>
    <n v="89"/>
    <n v="0.88636363636363635"/>
    <s v="normal"/>
    <n v="115"/>
    <n v="60"/>
    <n v="78.333333333333329"/>
    <s v="No"/>
    <s v="Ausente"/>
    <n v="0"/>
    <s v="Ausente"/>
    <s v="Ausente"/>
    <s v="NO"/>
    <s v="NO"/>
    <n v="4.9000000000000004"/>
    <s v="Ausente"/>
    <n v="0"/>
    <s v="Ausente"/>
    <s v="NO"/>
    <n v="112"/>
    <n v="249"/>
    <n v="132"/>
    <n v="4.2"/>
    <n v="1.4"/>
    <n v="1.23"/>
    <n v="3.9"/>
    <n v="0.7"/>
    <n v="3.1707317073170733"/>
    <n v="3.4146341463414638"/>
    <s v="No"/>
    <s v="No "/>
    <s v="Ausente"/>
    <n v="0"/>
    <n v="0"/>
    <n v="0"/>
    <x v="0"/>
  </r>
  <r>
    <n v="154"/>
    <s v="Yanet González Martínez"/>
    <d v="1990-10-22T00:00:00"/>
    <n v="29.391780821917809"/>
    <s v="Entre 20 y 34 años"/>
    <x v="0"/>
    <s v="NO"/>
    <s v="NO"/>
    <s v="NO"/>
    <s v="NO"/>
    <s v="NO"/>
    <s v="NO"/>
    <s v="NO"/>
    <n v="56.9"/>
    <n v="1.6"/>
    <n v="16"/>
    <n v="22.226562499999996"/>
    <s v="NORMOPESO"/>
    <n v="76"/>
    <n v="4.75"/>
    <s v="Elevado"/>
    <n v="30.459583561643832"/>
    <x v="0"/>
    <x v="0"/>
    <x v="0"/>
    <n v="100"/>
    <n v="0.76"/>
    <s v="normal"/>
    <n v="102"/>
    <n v="70"/>
    <n v="80.666666666666671"/>
    <s v="No"/>
    <s v="Ausente"/>
    <n v="0"/>
    <s v="Ausente"/>
    <s v="Ausente"/>
    <s v="NO"/>
    <s v="NO"/>
    <n v="3.7"/>
    <s v="Ausente"/>
    <n v="0"/>
    <s v="Ausente"/>
    <s v="NO"/>
    <n v="102"/>
    <n v="244"/>
    <n v="212"/>
    <n v="3.2"/>
    <n v="0.89"/>
    <n v="1.45"/>
    <n v="4.3"/>
    <n v="0.6"/>
    <n v="2.9655172413793105"/>
    <n v="2.2068965517241379"/>
    <s v="No"/>
    <s v="No "/>
    <s v="Ausente"/>
    <n v="0"/>
    <n v="0"/>
    <n v="0"/>
    <x v="0"/>
  </r>
  <r>
    <n v="55"/>
    <s v="Juan A. Bejerano Gálvez"/>
    <d v="1967-09-21T00:00:00"/>
    <n v="52.493150684931507"/>
    <s v="Entre 40 y 64 años"/>
    <x v="1"/>
    <s v="NO"/>
    <s v="NO"/>
    <s v="NO"/>
    <s v="NO"/>
    <s v="NO"/>
    <s v="SI"/>
    <s v="NO"/>
    <n v="81.2"/>
    <n v="1.8"/>
    <n v="18"/>
    <n v="25.061728395061728"/>
    <s v="SOBREPESO GRADO 1"/>
    <n v="95"/>
    <n v="5.2777777777777777"/>
    <s v="Elevado"/>
    <n v="27.366808219178079"/>
    <x v="1"/>
    <x v="2"/>
    <x v="0"/>
    <n v="109"/>
    <n v="0.87155963302752293"/>
    <s v="normal"/>
    <n v="130"/>
    <n v="80"/>
    <n v="96.666666666666671"/>
    <s v="No"/>
    <s v="Ausente"/>
    <n v="0"/>
    <s v="Ausente"/>
    <s v="Ausente"/>
    <s v="NO"/>
    <s v="NO"/>
    <n v="4"/>
    <s v="Ausente"/>
    <n v="0"/>
    <s v="Ausente"/>
    <s v="NO"/>
    <n v="94"/>
    <n v="238"/>
    <n v="210"/>
    <n v="4.2"/>
    <n v="2.7"/>
    <n v="1.22"/>
    <n v="5.92"/>
    <n v="0.44"/>
    <n v="4.8524590163934427"/>
    <n v="3.4426229508196724"/>
    <s v="Hipertrigliceridemia"/>
    <s v="Nuevo Diagnóstico"/>
    <s v="Presente"/>
    <n v="1"/>
    <n v="0"/>
    <n v="1"/>
    <x v="0"/>
  </r>
  <r>
    <n v="51"/>
    <s v="Jiovany RuEchevarria"/>
    <d v="1972-02-17T00:00:00"/>
    <n v="48.082191780821915"/>
    <s v="Entre 35 y 49 años"/>
    <x v="1"/>
    <s v="NO"/>
    <s v="NO"/>
    <s v="NO"/>
    <s v="NO"/>
    <s v="NO"/>
    <s v="NO"/>
    <s v="NO"/>
    <n v="76.5"/>
    <n v="1.7"/>
    <n v="17"/>
    <n v="26.47058823529412"/>
    <s v="SOBREPESO GRADO 1"/>
    <n v="93"/>
    <n v="5.4705882352941178"/>
    <s v="Elevado"/>
    <n v="25.787301369863005"/>
    <x v="0"/>
    <x v="2"/>
    <x v="0"/>
    <n v="97"/>
    <n v="0.95876288659793818"/>
    <s v="Obesidad Abdominal"/>
    <n v="150"/>
    <n v="100"/>
    <n v="116.66666666666667"/>
    <s v="Nuevo diagnóstico"/>
    <s v="Presente"/>
    <n v="1"/>
    <s v="Ausente"/>
    <s v="Ausente"/>
    <s v="NO"/>
    <s v="NO"/>
    <n v="5.9"/>
    <s v="Nuevo diagnóstico"/>
    <n v="1"/>
    <s v="Presente"/>
    <s v="NO"/>
    <n v="89"/>
    <n v="368"/>
    <n v="200"/>
    <n v="4"/>
    <n v="1.6"/>
    <n v="1.4"/>
    <n v="5"/>
    <n v="0.8"/>
    <n v="3.5714285714285716"/>
    <n v="2.8571428571428572"/>
    <s v="No"/>
    <s v="No "/>
    <s v="Ausente"/>
    <n v="0"/>
    <n v="0"/>
    <n v="2"/>
    <x v="0"/>
  </r>
  <r>
    <n v="104"/>
    <s v="Miguel Zaldivar Glez"/>
    <m/>
    <n v="72"/>
    <s v="Mayor de 65 años"/>
    <x v="1"/>
    <s v="NO"/>
    <s v="NO"/>
    <s v="NO"/>
    <s v="NO"/>
    <s v="NO"/>
    <s v="NO"/>
    <s v="NO"/>
    <n v="70"/>
    <n v="1.7"/>
    <n v="17"/>
    <n v="24.221453287197235"/>
    <s v="NORMOPESO"/>
    <n v="93"/>
    <n v="5.4705882352941178"/>
    <s v="Elevado"/>
    <n v="28.202999999999992"/>
    <x v="0"/>
    <x v="0"/>
    <x v="0"/>
    <n v="93"/>
    <n v="1"/>
    <s v="Obesidad Abdominal"/>
    <n v="120"/>
    <n v="80"/>
    <n v="93.333333333333329"/>
    <s v="No"/>
    <s v="Ausente"/>
    <n v="0"/>
    <s v="Ausente"/>
    <s v="Ausente"/>
    <s v="NO"/>
    <s v="NO"/>
    <n v="4.3"/>
    <s v="Ausente"/>
    <n v="0"/>
    <s v="Ausente"/>
    <s v="NO"/>
    <n v="88.8"/>
    <n v="400"/>
    <n v="114"/>
    <n v="3.4"/>
    <n v="1.1000000000000001"/>
    <n v="1.5"/>
    <n v="4.1900000000000004"/>
    <n v="0.7"/>
    <n v="2.7933333333333334"/>
    <n v="2.2666666666666666"/>
    <s v="No"/>
    <s v="No "/>
    <s v="Ausente"/>
    <n v="0"/>
    <n v="0"/>
    <n v="0"/>
    <x v="0"/>
  </r>
  <r>
    <n v="44"/>
    <s v="Ilieva de Armas Estupiñam"/>
    <d v="1970-11-23T00:00:00"/>
    <n v="49.317808219178083"/>
    <s v="Entre 35 y 49 años"/>
    <x v="0"/>
    <s v="NO"/>
    <s v="NO"/>
    <s v="SI"/>
    <s v="NO"/>
    <s v="NO"/>
    <s v="NO"/>
    <s v="NO"/>
    <n v="76.2"/>
    <n v="1.7"/>
    <n v="17"/>
    <n v="26.36678200692042"/>
    <s v="SOBREPESO GRADO 1"/>
    <n v="95"/>
    <n v="5.5882352941176467"/>
    <s v="Elevado"/>
    <n v="43.204235616438361"/>
    <x v="2"/>
    <x v="4"/>
    <x v="1"/>
    <n v="107"/>
    <n v="0.88785046728971961"/>
    <s v="Obesidad Abdominal"/>
    <n v="120"/>
    <n v="80"/>
    <n v="93.333333333333329"/>
    <s v="No"/>
    <s v="Ausente"/>
    <n v="0"/>
    <s v="Ya diagnosticada"/>
    <s v="Presente"/>
    <s v="NO"/>
    <s v="GRADO 1"/>
    <n v="5.6"/>
    <s v="Nuevo diagnóstico"/>
    <n v="1"/>
    <s v="Presente"/>
    <s v="NO"/>
    <n v="80"/>
    <n v="422"/>
    <n v="102"/>
    <n v="3.8"/>
    <n v="1.55"/>
    <n v="1.5"/>
    <n v="2.96"/>
    <n v="0.3"/>
    <n v="1.9733333333333334"/>
    <n v="2.5333333333333332"/>
    <s v="No"/>
    <s v="No "/>
    <s v="Ausente"/>
    <n v="0"/>
    <n v="0"/>
    <n v="2"/>
    <x v="0"/>
  </r>
  <r>
    <n v="56"/>
    <s v="Juan A. Prieto Sánchez"/>
    <m/>
    <n v="31"/>
    <s v="Entre 20 y 34 años"/>
    <x v="1"/>
    <s v="NO"/>
    <s v="NO"/>
    <s v="NO"/>
    <s v="NO"/>
    <s v="NO"/>
    <s v="NO"/>
    <s v="NO"/>
    <n v="71"/>
    <n v="1.7"/>
    <n v="17"/>
    <n v="24.567474048442911"/>
    <s v="NORMOPESO"/>
    <n v="97"/>
    <n v="5.7058823529411766"/>
    <s v="Elevado"/>
    <n v="26.329999999999995"/>
    <x v="1"/>
    <x v="0"/>
    <x v="0"/>
    <n v="97"/>
    <n v="1"/>
    <s v="Obesidad Abdominal"/>
    <n v="120"/>
    <n v="70"/>
    <n v="86.666666666666671"/>
    <s v="No"/>
    <s v="Ausente"/>
    <n v="0"/>
    <s v="Ausente"/>
    <s v="Ausente"/>
    <s v="NO"/>
    <s v="NO"/>
    <n v="5"/>
    <s v="Ausente"/>
    <n v="0"/>
    <s v="Ausente"/>
    <s v="NO"/>
    <n v="102"/>
    <n v="400"/>
    <n v="224"/>
    <n v="4.2300000000000004"/>
    <n v="1"/>
    <n v="1.35"/>
    <n v="2"/>
    <n v="0.7"/>
    <n v="1.4814814814814814"/>
    <n v="3.1333333333333333"/>
    <s v="No"/>
    <s v="No "/>
    <s v="Ausente"/>
    <n v="0"/>
    <n v="0"/>
    <n v="0"/>
    <x v="0"/>
  </r>
  <r>
    <n v="142"/>
    <s v="Silvia Suárez Carmona"/>
    <d v="1965-12-22T00:00:00"/>
    <n v="54.241095890410961"/>
    <s v="Entre 40 y 64 años"/>
    <x v="0"/>
    <s v="NO"/>
    <s v="NO"/>
    <s v="NO"/>
    <s v="NO"/>
    <s v="NO"/>
    <s v="NO"/>
    <s v="NO"/>
    <n v="51.5"/>
    <n v="1.5"/>
    <n v="15"/>
    <n v="22.888888888888889"/>
    <s v="NORMOPESO"/>
    <n v="86"/>
    <n v="5.7333333333333334"/>
    <s v="Elevado"/>
    <n v="40.34128219178082"/>
    <x v="1"/>
    <x v="0"/>
    <x v="0"/>
    <n v="92"/>
    <n v="0.93478260869565222"/>
    <s v="Obesidad Abdominal"/>
    <n v="120"/>
    <n v="70"/>
    <n v="86.666666666666671"/>
    <s v="No"/>
    <s v="Ausente"/>
    <n v="0"/>
    <s v="Ausente"/>
    <s v="Ausente"/>
    <s v="NO"/>
    <s v="NO"/>
    <n v="4.3"/>
    <s v="Ausente"/>
    <n v="0"/>
    <s v="Ausente"/>
    <s v="NO"/>
    <n v="85"/>
    <n v="231"/>
    <n v="98"/>
    <n v="4.8"/>
    <n v="0.94"/>
    <n v="1.6"/>
    <n v="4.0999999999999996"/>
    <n v="0.57999999999999996"/>
    <n v="2.5624999999999996"/>
    <n v="2.9999999999999996"/>
    <s v="No"/>
    <s v="No "/>
    <s v="Ausente"/>
    <n v="0"/>
    <n v="0"/>
    <n v="0"/>
    <x v="0"/>
  </r>
  <r>
    <n v="2"/>
    <s v="Alberto Rivera Ordaz ( papá Alenis)"/>
    <d v="1954-02-02T00:00:00"/>
    <n v="66.134246575342459"/>
    <s v="Mayor de 65 años"/>
    <x v="1"/>
    <s v="NO"/>
    <s v="NO"/>
    <s v="SI"/>
    <s v="NO"/>
    <s v="SI"/>
    <s v="NO"/>
    <s v="NO"/>
    <n v="87"/>
    <n v="1.7"/>
    <n v="17"/>
    <n v="30.103806228373706"/>
    <s v="Obesidad grado 1"/>
    <n v="103"/>
    <n v="6.0588235294117645"/>
    <s v="Elevado"/>
    <n v="33.280558904109583"/>
    <x v="2"/>
    <x v="3"/>
    <x v="1"/>
    <n v="105"/>
    <n v="0.98095238095238091"/>
    <s v="Obesidad Abdominal"/>
    <n v="130"/>
    <n v="80"/>
    <n v="96.666666666666671"/>
    <s v="Ya diagnosticada"/>
    <s v="Presente"/>
    <n v="1"/>
    <s v="Ya diagnosticada"/>
    <s v="Presente"/>
    <s v="SI"/>
    <s v="GRADO 2"/>
    <n v="6.2"/>
    <s v="Nuevo diagnóstico"/>
    <n v="1"/>
    <s v="Presente"/>
    <s v="NO"/>
    <n v="100"/>
    <n v="400"/>
    <n v="290"/>
    <n v="5.8"/>
    <n v="2"/>
    <n v="0.9"/>
    <n v="5"/>
    <n v="1.1000000000000001"/>
    <n v="5.5555555555555554"/>
    <n v="6.4444444444444438"/>
    <s v="Mixta"/>
    <s v="Nuevo Diagnóstico"/>
    <s v="Presente"/>
    <n v="1"/>
    <n v="1"/>
    <n v="5"/>
    <x v="1"/>
  </r>
  <r>
    <n v="8"/>
    <s v="Ariannis Diaz Vargas"/>
    <d v="1987-11-08T00:00:00"/>
    <n v="32.347945205479455"/>
    <s v="Entre 20 y 34 años"/>
    <x v="0"/>
    <s v="NO"/>
    <s v="NO"/>
    <s v="NO"/>
    <s v="NO"/>
    <s v="NO"/>
    <s v="NO"/>
    <s v="NO"/>
    <n v="72.5"/>
    <n v="1.6"/>
    <n v="16"/>
    <n v="28.320312499999993"/>
    <s v="SOBREPESO GRADO 2"/>
    <n v="97"/>
    <n v="6.0625"/>
    <s v="Elevado"/>
    <n v="40.331895890410962"/>
    <x v="2"/>
    <x v="4"/>
    <x v="1"/>
    <n v="110"/>
    <n v="0.88181818181818183"/>
    <s v="Obesidad Abdominal"/>
    <n v="125"/>
    <n v="85"/>
    <n v="98.333333333333329"/>
    <s v="No"/>
    <s v="Ausente"/>
    <n v="0"/>
    <s v="Nuevo diagnóstico"/>
    <s v="Presente"/>
    <s v="NO"/>
    <s v="GRADO 2"/>
    <n v="4.75"/>
    <s v="Ausente"/>
    <n v="0"/>
    <s v="Ausente"/>
    <s v="NO"/>
    <n v="90.6"/>
    <n v="385"/>
    <n v="74"/>
    <n v="5.3"/>
    <n v="1.67"/>
    <n v="0.65"/>
    <n v="5.92"/>
    <n v="0.81"/>
    <n v="9.1076923076923073"/>
    <n v="8.1538461538461533"/>
    <s v="hipercolesterolemia"/>
    <s v="Nuevo Diagnóstico"/>
    <s v="Presente"/>
    <n v="1"/>
    <n v="1"/>
    <n v="3"/>
    <x v="1"/>
  </r>
  <r>
    <n v="107"/>
    <s v="Milka Rosales Rodriguez"/>
    <d v="1968-07-20T00:00:00"/>
    <n v="51.663013698630138"/>
    <s v="Entre 40 y 64 años"/>
    <x v="0"/>
    <s v="NO"/>
    <s v="NO"/>
    <s v="NO"/>
    <s v="NO"/>
    <s v="NO"/>
    <s v="NO"/>
    <s v="NO"/>
    <n v="103"/>
    <n v="1.7"/>
    <n v="17"/>
    <n v="35.640138408304502"/>
    <s v="OBESO Grado 2"/>
    <n v="110"/>
    <n v="6.4705882352941178"/>
    <s v="Elevado"/>
    <n v="50.307526027397259"/>
    <x v="2"/>
    <x v="3"/>
    <x v="1"/>
    <n v="121"/>
    <n v="0.90909090909090906"/>
    <s v="Obesidad Abdominal"/>
    <n v="130"/>
    <n v="80"/>
    <n v="96.666666666666671"/>
    <s v="No"/>
    <s v="Ausente"/>
    <n v="0"/>
    <s v="Nuevo diagnóstico"/>
    <s v="Presente"/>
    <s v="NO"/>
    <s v="GRADO 2"/>
    <n v="6"/>
    <s v="Nuevo diagnóstico"/>
    <n v="1"/>
    <s v="Presente"/>
    <s v="NO"/>
    <n v="99"/>
    <n v="357"/>
    <n v="231"/>
    <n v="5.4"/>
    <n v="1.6"/>
    <n v="1.6"/>
    <n v="3.7"/>
    <n v="0.44"/>
    <n v="2.3125"/>
    <n v="3.375"/>
    <s v="hipercolesterolemia"/>
    <s v="Nuevo Diagnóstico"/>
    <s v="Presente"/>
    <n v="0"/>
    <n v="0"/>
    <n v="2"/>
    <x v="0"/>
  </r>
  <r>
    <n v="80"/>
    <s v="María del C. Pérez"/>
    <d v="1959-11-02T00:00:00"/>
    <n v="60.38356164383562"/>
    <s v="Entre 40 y 64 años"/>
    <x v="0"/>
    <s v="NO"/>
    <s v="NO"/>
    <s v="NO"/>
    <s v="NO"/>
    <s v="SI"/>
    <s v="NO"/>
    <s v="NO"/>
    <n v="100"/>
    <n v="1.5"/>
    <n v="15"/>
    <n v="44.444444444444443"/>
    <s v="OBESO Grado 3"/>
    <n v="111"/>
    <n v="7.4"/>
    <s v="Elevado"/>
    <n v="52.673767123287675"/>
    <x v="2"/>
    <x v="5"/>
    <x v="1"/>
    <n v="132"/>
    <n v="0.84090909090909094"/>
    <s v="Obesidad Abdominal"/>
    <n v="130"/>
    <n v="80"/>
    <n v="96.666666666666671"/>
    <s v="No"/>
    <s v="Ausente"/>
    <n v="0"/>
    <s v="Nuevo diagnóstico"/>
    <s v="Presente"/>
    <s v="NO"/>
    <s v="GRADO 1"/>
    <n v="4.9000000000000004"/>
    <s v="Ausente"/>
    <n v="0"/>
    <s v="Ausente"/>
    <s v="NO"/>
    <n v="157"/>
    <n v="454"/>
    <n v="199"/>
    <n v="6.1"/>
    <n v="1.9"/>
    <n v="1.5"/>
    <n v="5"/>
    <n v="1"/>
    <n v="3.3333333333333335"/>
    <n v="4.0666666666666664"/>
    <s v="Mixta"/>
    <s v="Nuevo Diagnóstico"/>
    <s v="Presente"/>
    <n v="1"/>
    <n v="0"/>
    <n v="2"/>
    <x v="0"/>
  </r>
  <r>
    <n v="16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6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6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6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6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7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8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19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0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1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2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3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4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5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6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7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8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3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4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5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6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7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8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299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300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301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n v="302"/>
    <m/>
    <m/>
    <s v=""/>
    <s v="-"/>
    <x v="2"/>
    <m/>
    <m/>
    <m/>
    <m/>
    <m/>
    <m/>
    <m/>
    <m/>
    <m/>
    <m/>
    <s v="-"/>
    <s v="-"/>
    <m/>
    <m/>
    <m/>
    <s v="-"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3"/>
    <x v="1"/>
    <x v="2"/>
    <m/>
    <s v="-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  <r>
    <m/>
    <m/>
    <m/>
    <m/>
    <m/>
    <x v="2"/>
    <m/>
    <m/>
    <m/>
    <m/>
    <m/>
    <m/>
    <m/>
    <m/>
    <m/>
    <m/>
    <m/>
    <m/>
    <m/>
    <m/>
    <m/>
    <m/>
    <x v="4"/>
    <x v="1"/>
    <x v="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E11" firstHeaderRow="1" firstDataRow="2" firstDataCol="1"/>
  <pivotFields count="55"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7">
        <item x="4"/>
        <item x="1"/>
        <item x="0"/>
        <item x="2"/>
        <item x="3"/>
        <item x="5"/>
        <item t="default"/>
      </items>
    </pivotField>
    <pivotField axis="axisCol" dataField="1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uenta de Sexo" fld="5" subtotal="count" baseField="0" baseItem="0"/>
  </dataFields>
  <formats count="4">
    <format dxfId="7">
      <pivotArea outline="0" collapsedLevelsAreSubtotals="1" fieldPosition="0">
        <references count="1">
          <reference field="5" count="2" selected="0">
            <x v="0"/>
            <x v="1"/>
          </reference>
        </references>
      </pivotArea>
    </format>
    <format dxfId="6">
      <pivotArea field="5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F14" firstHeaderRow="1" firstDataRow="2" firstDataCol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axis="axisCol" dataField="1" compact="0" outline="0" showAll="0">
      <items count="5">
        <item x="3"/>
        <item x="0"/>
        <item x="2"/>
        <item x="1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>
      <items count="10">
        <item x="7"/>
        <item x="6"/>
        <item x="0"/>
        <item x="4"/>
        <item x="2"/>
        <item x="5"/>
        <item x="3"/>
        <item x="1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25"/>
  </colFields>
  <colItems count="5">
    <i>
      <x/>
    </i>
    <i>
      <x v="1"/>
    </i>
    <i>
      <x v="2"/>
    </i>
    <i>
      <x v="3"/>
    </i>
    <i t="grand">
      <x/>
    </i>
  </colItems>
  <dataFields count="1">
    <dataField name="Cuenta de Peso al nacer" fld="2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E14" firstHeaderRow="1" firstDataRow="2" firstDataCol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dataField="1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0">
        <item x="7"/>
        <item x="6"/>
        <item x="0"/>
        <item x="4"/>
        <item x="2"/>
        <item x="5"/>
        <item x="3"/>
        <item x="1"/>
        <item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9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dataFields count="1">
    <dataField name="Cuenta de Sexo" fld="5" subtotal="count" baseField="0" baseItem="0"/>
  </dataFields>
  <formats count="4">
    <format dxfId="3">
      <pivotArea outline="0" collapsedLevelsAreSubtotals="1" fieldPosition="0">
        <references count="1">
          <reference field="5" count="2" selected="0">
            <x v="0"/>
            <x v="1"/>
          </reference>
        </references>
      </pivotArea>
    </format>
    <format dxfId="2">
      <pivotArea field="5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5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E12" firstHeaderRow="1" firstDataRow="2" firstDataCol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0">
        <item h="1" x="7"/>
        <item x="6"/>
        <item x="0"/>
        <item x="4"/>
        <item x="2"/>
        <item x="5"/>
        <item x="3"/>
        <item x="1"/>
        <item h="1"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dataField="1" compact="0" outline="0" showAll="0">
      <items count="6">
        <item h="1" x="2"/>
        <item x="1"/>
        <item x="0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9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4"/>
  </colFields>
  <colItems count="4">
    <i>
      <x v="1"/>
    </i>
    <i>
      <x v="2"/>
    </i>
    <i>
      <x v="3"/>
    </i>
    <i t="grand">
      <x/>
    </i>
  </colItems>
  <dataFields count="1">
    <dataField name="Cuenta de VN SEGÚN CC" fld="3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E7" firstHeaderRow="1" firstDataRow="2" firstDataCol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6">
        <item x="2"/>
        <item x="1"/>
        <item x="0"/>
        <item x="3"/>
        <item x="4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dataField="1" compact="0" outline="0" showAll="0">
      <items count="5">
        <item h="1" x="1"/>
        <item x="0"/>
        <item x="2"/>
        <item h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40"/>
  </rowFields>
  <rowItems count="3">
    <i>
      <x v="1"/>
    </i>
    <i>
      <x v="2"/>
    </i>
    <i t="grand">
      <x/>
    </i>
  </rowItems>
  <colFields count="1">
    <field x="34"/>
  </colFields>
  <colItems count="4">
    <i>
      <x v="1"/>
    </i>
    <i>
      <x v="2"/>
    </i>
    <i>
      <x v="3"/>
    </i>
    <i t="grand">
      <x/>
    </i>
  </colItems>
  <dataFields count="1">
    <dataField name="Cuenta de VN SEGÚN ICC" fld="4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Dinámica6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compact="0" compactData="0" gridDropZones="1" multipleFieldFilters="0">
  <location ref="A3:D12" firstHeaderRow="1" firstDataRow="2" firstDataCol="1"/>
  <pivotFields count="55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>
      <items count="10">
        <item h="1" x="7"/>
        <item x="6"/>
        <item x="0"/>
        <item x="4"/>
        <item x="2"/>
        <item x="5"/>
        <item x="3"/>
        <item x="1"/>
        <item h="1" x="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dataField="1" compact="0" outline="0" showAll="0">
      <items count="5">
        <item h="1" x="1"/>
        <item x="0"/>
        <item x="2"/>
        <item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9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40"/>
  </colFields>
  <colItems count="3">
    <i>
      <x v="1"/>
    </i>
    <i>
      <x v="2"/>
    </i>
    <i t="grand">
      <x/>
    </i>
  </colItems>
  <dataFields count="1">
    <dataField name="Cuenta de VN SEGÚN ICC" fld="4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laDinámica1" cacheId="1" applyNumberFormats="0" applyBorderFormats="0" applyFontFormats="0" applyPatternFormats="0" applyAlignmentFormats="0" applyWidthHeightFormats="1" dataCaption="Valores" updatedVersion="3" minRefreshableVersion="3" useAutoFormatting="1" itemPrintTitles="1" createdVersion="6" indent="0" compact="0" compactData="0" gridDropZones="1" multipleFieldFilters="0">
  <location ref="A3:D7" firstHeaderRow="1" firstDataRow="2" firstDataCol="1"/>
  <pivotFields count="6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howAll="0" defaultSubtotal="0"/>
    <pivotField compact="0" outline="0" showAll="0" defaultSubtotal="0"/>
    <pivotField compact="0" outline="0" subtotalTop="0" showAll="0"/>
    <pivotField compact="0" outline="0" subtotalTop="0" showAll="0"/>
    <pivotField compact="0" outline="0" showAll="0" defaultSubtotal="0"/>
    <pivotField axis="axisCol" compact="0" outline="0" subtotalTop="0" showAll="0" sortType="descending">
      <items count="4">
        <item h="1"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sortType="descending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 sortType="descending">
      <items count="4">
        <item x="2"/>
        <item x="1"/>
        <item x="0"/>
        <item t="default"/>
      </items>
    </pivotField>
  </pivotFields>
  <rowFields count="1">
    <field x="59"/>
  </rowFields>
  <rowItems count="3">
    <i>
      <x v="1"/>
    </i>
    <i>
      <x v="2"/>
    </i>
    <i t="grand">
      <x/>
    </i>
  </rowItems>
  <colFields count="1">
    <field x="24"/>
  </colFields>
  <colItems count="3">
    <i>
      <x v="1"/>
    </i>
    <i>
      <x v="2"/>
    </i>
    <i t="grand">
      <x/>
    </i>
  </colItems>
  <dataFields count="1">
    <dataField name="Cuenta de SINDROME METABOLICO" fld="59" subtotal="count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compact="0" compactData="0" gridDropZones="1" multipleFieldFilters="0">
  <location ref="A3:D10" firstHeaderRow="1" firstDataRow="2" firstDataCol="1"/>
  <pivotFields count="60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/>
    <pivotField compact="0" outline="0" showAll="0">
      <items count="6">
        <item x="3"/>
        <item x="1"/>
        <item x="0"/>
        <item x="2"/>
        <item x="4"/>
        <item t="default"/>
      </items>
    </pivotField>
    <pivotField axis="axisRow" dataField="1" compact="0" outline="0" showAll="0" sortType="descending" defaultSubtotal="0">
      <items count="6">
        <item h="1" x="1"/>
        <item x="0"/>
        <item x="3"/>
        <item x="5"/>
        <item x="2"/>
        <item x="4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1">
    <field x="23"/>
  </rowFields>
  <rowItems count="6">
    <i>
      <x v="1"/>
    </i>
    <i>
      <x v="2"/>
    </i>
    <i>
      <x v="3"/>
    </i>
    <i>
      <x v="4"/>
    </i>
    <i>
      <x v="5"/>
    </i>
    <i t="grand">
      <x/>
    </i>
  </rowItems>
  <colFields count="1">
    <field x="5"/>
  </colFields>
  <colItems count="3">
    <i>
      <x/>
    </i>
    <i>
      <x v="1"/>
    </i>
    <i t="grand">
      <x/>
    </i>
  </colItems>
  <dataFields count="1">
    <dataField name="Cuenta de Riesgo cardiometabólico" fld="23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1"/>
  <sheetViews>
    <sheetView zoomScale="160" zoomScaleNormal="160" workbookViewId="0">
      <selection activeCell="B11" sqref="B11"/>
    </sheetView>
  </sheetViews>
  <sheetFormatPr baseColWidth="10" defaultRowHeight="15" x14ac:dyDescent="0.25"/>
  <cols>
    <col min="1" max="1" width="17.75" bestFit="1" customWidth="1"/>
    <col min="2" max="3" width="9.625" style="4" customWidth="1"/>
    <col min="4" max="4" width="9.625" customWidth="1"/>
  </cols>
  <sheetData>
    <row r="3" spans="1:5" x14ac:dyDescent="0.25">
      <c r="A3" s="1" t="s">
        <v>83</v>
      </c>
      <c r="B3" s="3" t="s">
        <v>3</v>
      </c>
      <c r="D3" s="4"/>
      <c r="E3" s="4"/>
    </row>
    <row r="4" spans="1:5" x14ac:dyDescent="0.25">
      <c r="A4" s="1" t="s">
        <v>19</v>
      </c>
      <c r="B4" s="4" t="s">
        <v>20</v>
      </c>
      <c r="C4" s="4" t="s">
        <v>21</v>
      </c>
      <c r="D4" t="s">
        <v>81</v>
      </c>
      <c r="E4" t="s">
        <v>82</v>
      </c>
    </row>
    <row r="5" spans="1:5" x14ac:dyDescent="0.25">
      <c r="A5" t="s">
        <v>76</v>
      </c>
      <c r="B5" s="5"/>
      <c r="C5" s="5"/>
      <c r="D5" s="2"/>
      <c r="E5" s="2"/>
    </row>
    <row r="6" spans="1:5" x14ac:dyDescent="0.25">
      <c r="A6" t="s">
        <v>77</v>
      </c>
      <c r="B6" s="5">
        <v>8</v>
      </c>
      <c r="C6" s="5">
        <v>1</v>
      </c>
      <c r="D6" s="2"/>
      <c r="E6" s="2">
        <v>9</v>
      </c>
    </row>
    <row r="7" spans="1:5" x14ac:dyDescent="0.25">
      <c r="A7" t="s">
        <v>78</v>
      </c>
      <c r="B7" s="5">
        <v>12</v>
      </c>
      <c r="C7" s="5">
        <v>4</v>
      </c>
      <c r="D7" s="2"/>
      <c r="E7" s="2">
        <v>16</v>
      </c>
    </row>
    <row r="8" spans="1:5" x14ac:dyDescent="0.25">
      <c r="A8" t="s">
        <v>79</v>
      </c>
      <c r="B8" s="5">
        <v>24</v>
      </c>
      <c r="C8" s="5">
        <v>4</v>
      </c>
      <c r="D8" s="2"/>
      <c r="E8" s="2">
        <v>28</v>
      </c>
    </row>
    <row r="9" spans="1:5" x14ac:dyDescent="0.25">
      <c r="A9" t="s">
        <v>80</v>
      </c>
      <c r="B9" s="5">
        <v>1</v>
      </c>
      <c r="C9" s="5">
        <v>1</v>
      </c>
      <c r="D9" s="2"/>
      <c r="E9" s="2">
        <v>2</v>
      </c>
    </row>
    <row r="10" spans="1:5" x14ac:dyDescent="0.25">
      <c r="A10" t="s">
        <v>81</v>
      </c>
      <c r="B10" s="5"/>
      <c r="C10" s="5"/>
      <c r="D10" s="2"/>
      <c r="E10" s="2"/>
    </row>
    <row r="11" spans="1:5" x14ac:dyDescent="0.25">
      <c r="A11" t="s">
        <v>82</v>
      </c>
      <c r="B11" s="5">
        <v>45</v>
      </c>
      <c r="C11" s="5">
        <v>10</v>
      </c>
      <c r="D11" s="2"/>
      <c r="E11" s="2">
        <v>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4"/>
  <sheetViews>
    <sheetView workbookViewId="0">
      <selection activeCell="F7" sqref="F7"/>
    </sheetView>
  </sheetViews>
  <sheetFormatPr baseColWidth="10" defaultRowHeight="15" x14ac:dyDescent="0.25"/>
  <cols>
    <col min="1" max="1" width="19.375" customWidth="1"/>
    <col min="2" max="2" width="13" customWidth="1"/>
    <col min="3" max="5" width="13" bestFit="1" customWidth="1"/>
  </cols>
  <sheetData>
    <row r="3" spans="1:6" x14ac:dyDescent="0.25">
      <c r="A3" s="1" t="s">
        <v>84</v>
      </c>
      <c r="B3" s="1" t="s">
        <v>4</v>
      </c>
    </row>
    <row r="4" spans="1:6" x14ac:dyDescent="0.25">
      <c r="A4" s="1" t="s">
        <v>12</v>
      </c>
      <c r="B4" t="s">
        <v>38</v>
      </c>
      <c r="C4" t="s">
        <v>29</v>
      </c>
      <c r="D4" t="s">
        <v>32</v>
      </c>
      <c r="E4" t="s">
        <v>81</v>
      </c>
      <c r="F4" t="s">
        <v>82</v>
      </c>
    </row>
    <row r="5" spans="1:6" x14ac:dyDescent="0.25">
      <c r="A5" t="s">
        <v>76</v>
      </c>
      <c r="B5" s="2"/>
      <c r="C5" s="2"/>
      <c r="D5" s="2"/>
      <c r="E5" s="2"/>
      <c r="F5" s="2"/>
    </row>
    <row r="6" spans="1:6" x14ac:dyDescent="0.25">
      <c r="A6" t="s">
        <v>38</v>
      </c>
      <c r="B6" s="2"/>
      <c r="C6" s="2">
        <v>1</v>
      </c>
      <c r="D6" s="2"/>
      <c r="E6" s="2"/>
      <c r="F6" s="2">
        <v>1</v>
      </c>
    </row>
    <row r="7" spans="1:6" x14ac:dyDescent="0.25">
      <c r="A7" t="s">
        <v>29</v>
      </c>
      <c r="B7" s="2">
        <v>1</v>
      </c>
      <c r="C7" s="2">
        <v>11</v>
      </c>
      <c r="D7" s="2"/>
      <c r="E7" s="2"/>
      <c r="F7" s="2">
        <v>12</v>
      </c>
    </row>
    <row r="8" spans="1:6" x14ac:dyDescent="0.25">
      <c r="A8" t="s">
        <v>85</v>
      </c>
      <c r="B8" s="2">
        <v>1</v>
      </c>
      <c r="C8" s="2">
        <v>13</v>
      </c>
      <c r="D8" s="2"/>
      <c r="E8" s="2"/>
      <c r="F8" s="2">
        <v>14</v>
      </c>
    </row>
    <row r="9" spans="1:6" x14ac:dyDescent="0.25">
      <c r="A9" t="s">
        <v>86</v>
      </c>
      <c r="B9" s="2"/>
      <c r="C9" s="2">
        <v>1</v>
      </c>
      <c r="D9" s="2"/>
      <c r="E9" s="2"/>
      <c r="F9" s="2">
        <v>1</v>
      </c>
    </row>
    <row r="10" spans="1:6" x14ac:dyDescent="0.25">
      <c r="A10" t="s">
        <v>87</v>
      </c>
      <c r="B10" s="2"/>
      <c r="C10" s="2">
        <v>1</v>
      </c>
      <c r="D10" s="2"/>
      <c r="E10" s="2"/>
      <c r="F10" s="2">
        <v>1</v>
      </c>
    </row>
    <row r="11" spans="1:6" x14ac:dyDescent="0.25">
      <c r="A11" t="s">
        <v>88</v>
      </c>
      <c r="B11" s="2"/>
      <c r="C11" s="2">
        <v>12</v>
      </c>
      <c r="D11" s="2"/>
      <c r="E11" s="2"/>
      <c r="F11" s="2">
        <v>12</v>
      </c>
    </row>
    <row r="12" spans="1:6" x14ac:dyDescent="0.25">
      <c r="A12" t="s">
        <v>89</v>
      </c>
      <c r="B12" s="2">
        <v>3</v>
      </c>
      <c r="C12" s="2">
        <v>7</v>
      </c>
      <c r="D12" s="2">
        <v>3</v>
      </c>
      <c r="E12" s="2"/>
      <c r="F12" s="2">
        <v>13</v>
      </c>
    </row>
    <row r="13" spans="1:6" x14ac:dyDescent="0.25">
      <c r="A13" t="s">
        <v>81</v>
      </c>
      <c r="B13" s="2"/>
      <c r="C13" s="2"/>
      <c r="D13" s="2"/>
      <c r="E13" s="2"/>
      <c r="F13" s="2"/>
    </row>
    <row r="14" spans="1:6" x14ac:dyDescent="0.25">
      <c r="A14" t="s">
        <v>82</v>
      </c>
      <c r="B14" s="2">
        <v>5</v>
      </c>
      <c r="C14" s="2">
        <v>46</v>
      </c>
      <c r="D14" s="2">
        <v>3</v>
      </c>
      <c r="E14" s="2"/>
      <c r="F14" s="2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A7" sqref="A7"/>
    </sheetView>
  </sheetViews>
  <sheetFormatPr baseColWidth="10" defaultRowHeight="15" x14ac:dyDescent="0.25"/>
  <cols>
    <col min="1" max="1" width="17.375" bestFit="1" customWidth="1"/>
    <col min="2" max="3" width="9.625" style="4" customWidth="1"/>
    <col min="4" max="4" width="9.625" customWidth="1"/>
  </cols>
  <sheetData>
    <row r="3" spans="1:5" x14ac:dyDescent="0.25">
      <c r="A3" s="1" t="s">
        <v>83</v>
      </c>
      <c r="B3" s="3" t="s">
        <v>3</v>
      </c>
      <c r="D3" s="4"/>
      <c r="E3" s="4"/>
    </row>
    <row r="4" spans="1:5" x14ac:dyDescent="0.25">
      <c r="A4" s="1" t="s">
        <v>12</v>
      </c>
      <c r="B4" s="4" t="s">
        <v>20</v>
      </c>
      <c r="C4" s="4" t="s">
        <v>21</v>
      </c>
      <c r="D4" t="s">
        <v>81</v>
      </c>
      <c r="E4" t="s">
        <v>82</v>
      </c>
    </row>
    <row r="5" spans="1:5" x14ac:dyDescent="0.25">
      <c r="A5" t="s">
        <v>76</v>
      </c>
      <c r="B5" s="5"/>
      <c r="C5" s="5"/>
      <c r="D5" s="2"/>
      <c r="E5" s="2"/>
    </row>
    <row r="6" spans="1:5" x14ac:dyDescent="0.25">
      <c r="A6" t="s">
        <v>38</v>
      </c>
      <c r="B6" s="5">
        <v>1</v>
      </c>
      <c r="C6" s="5"/>
      <c r="D6" s="2"/>
      <c r="E6" s="2">
        <v>1</v>
      </c>
    </row>
    <row r="7" spans="1:5" x14ac:dyDescent="0.25">
      <c r="A7" t="s">
        <v>29</v>
      </c>
      <c r="B7" s="5">
        <v>10</v>
      </c>
      <c r="C7" s="5">
        <v>2</v>
      </c>
      <c r="D7" s="2"/>
      <c r="E7" s="2">
        <v>12</v>
      </c>
    </row>
    <row r="8" spans="1:5" x14ac:dyDescent="0.25">
      <c r="A8" t="s">
        <v>85</v>
      </c>
      <c r="B8" s="5">
        <v>14</v>
      </c>
      <c r="C8" s="5"/>
      <c r="D8" s="2"/>
      <c r="E8" s="2">
        <v>14</v>
      </c>
    </row>
    <row r="9" spans="1:5" x14ac:dyDescent="0.25">
      <c r="A9" t="s">
        <v>86</v>
      </c>
      <c r="B9" s="5">
        <v>2</v>
      </c>
      <c r="C9" s="5"/>
      <c r="D9" s="2"/>
      <c r="E9" s="2">
        <v>2</v>
      </c>
    </row>
    <row r="10" spans="1:5" x14ac:dyDescent="0.25">
      <c r="A10" t="s">
        <v>87</v>
      </c>
      <c r="B10" s="5">
        <v>1</v>
      </c>
      <c r="C10" s="5"/>
      <c r="D10" s="2"/>
      <c r="E10" s="2">
        <v>1</v>
      </c>
    </row>
    <row r="11" spans="1:5" x14ac:dyDescent="0.25">
      <c r="A11" t="s">
        <v>88</v>
      </c>
      <c r="B11" s="5">
        <v>9</v>
      </c>
      <c r="C11" s="5">
        <v>3</v>
      </c>
      <c r="D11" s="2"/>
      <c r="E11" s="2">
        <v>12</v>
      </c>
    </row>
    <row r="12" spans="1:5" x14ac:dyDescent="0.25">
      <c r="A12" t="s">
        <v>89</v>
      </c>
      <c r="B12" s="5">
        <v>8</v>
      </c>
      <c r="C12" s="5">
        <v>5</v>
      </c>
      <c r="D12" s="2"/>
      <c r="E12" s="2">
        <v>13</v>
      </c>
    </row>
    <row r="13" spans="1:5" x14ac:dyDescent="0.25">
      <c r="A13" t="s">
        <v>81</v>
      </c>
      <c r="B13" s="5"/>
      <c r="C13" s="5"/>
      <c r="D13" s="2"/>
      <c r="E13" s="2"/>
    </row>
    <row r="14" spans="1:5" x14ac:dyDescent="0.25">
      <c r="A14" t="s">
        <v>82</v>
      </c>
      <c r="B14" s="5">
        <v>45</v>
      </c>
      <c r="C14" s="5">
        <v>10</v>
      </c>
      <c r="D14" s="2"/>
      <c r="E14" s="2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2"/>
  <sheetViews>
    <sheetView workbookViewId="0">
      <selection activeCell="G16" sqref="G16"/>
    </sheetView>
  </sheetViews>
  <sheetFormatPr baseColWidth="10" defaultRowHeight="15" x14ac:dyDescent="0.25"/>
  <cols>
    <col min="1" max="1" width="21.375" customWidth="1"/>
    <col min="2" max="4" width="17.25" bestFit="1" customWidth="1"/>
    <col min="5" max="6" width="11" customWidth="1"/>
  </cols>
  <sheetData>
    <row r="3" spans="1:5" x14ac:dyDescent="0.25">
      <c r="A3" s="1" t="s">
        <v>93</v>
      </c>
      <c r="B3" s="1" t="s">
        <v>17</v>
      </c>
    </row>
    <row r="4" spans="1:5" x14ac:dyDescent="0.25">
      <c r="A4" s="1" t="s">
        <v>12</v>
      </c>
      <c r="B4" t="s">
        <v>90</v>
      </c>
      <c r="C4" t="s">
        <v>91</v>
      </c>
      <c r="D4" t="s">
        <v>92</v>
      </c>
      <c r="E4" t="s">
        <v>82</v>
      </c>
    </row>
    <row r="5" spans="1:5" x14ac:dyDescent="0.25">
      <c r="A5" t="s">
        <v>38</v>
      </c>
      <c r="B5" s="2"/>
      <c r="C5" s="2">
        <v>1</v>
      </c>
      <c r="D5" s="2"/>
      <c r="E5" s="2">
        <v>1</v>
      </c>
    </row>
    <row r="6" spans="1:5" x14ac:dyDescent="0.25">
      <c r="A6" t="s">
        <v>29</v>
      </c>
      <c r="B6" s="2">
        <v>6</v>
      </c>
      <c r="C6" s="2">
        <v>5</v>
      </c>
      <c r="D6" s="2">
        <v>1</v>
      </c>
      <c r="E6" s="2">
        <v>12</v>
      </c>
    </row>
    <row r="7" spans="1:5" x14ac:dyDescent="0.25">
      <c r="A7" t="s">
        <v>85</v>
      </c>
      <c r="B7" s="2"/>
      <c r="C7" s="2"/>
      <c r="D7" s="2">
        <v>14</v>
      </c>
      <c r="E7" s="2">
        <v>14</v>
      </c>
    </row>
    <row r="8" spans="1:5" x14ac:dyDescent="0.25">
      <c r="A8" t="s">
        <v>86</v>
      </c>
      <c r="B8" s="2"/>
      <c r="C8" s="2"/>
      <c r="D8" s="2">
        <v>1</v>
      </c>
      <c r="E8" s="2">
        <v>1</v>
      </c>
    </row>
    <row r="9" spans="1:5" x14ac:dyDescent="0.25">
      <c r="A9" t="s">
        <v>87</v>
      </c>
      <c r="B9" s="2"/>
      <c r="C9" s="2"/>
      <c r="D9" s="2">
        <v>1</v>
      </c>
      <c r="E9" s="2">
        <v>1</v>
      </c>
    </row>
    <row r="10" spans="1:5" x14ac:dyDescent="0.25">
      <c r="A10" t="s">
        <v>88</v>
      </c>
      <c r="B10" s="2">
        <v>5</v>
      </c>
      <c r="C10" s="2">
        <v>3</v>
      </c>
      <c r="D10" s="2">
        <v>4</v>
      </c>
      <c r="E10" s="2">
        <v>12</v>
      </c>
    </row>
    <row r="11" spans="1:5" x14ac:dyDescent="0.25">
      <c r="A11" t="s">
        <v>89</v>
      </c>
      <c r="B11" s="2">
        <v>4</v>
      </c>
      <c r="C11" s="2"/>
      <c r="D11" s="2">
        <v>9</v>
      </c>
      <c r="E11" s="2">
        <v>13</v>
      </c>
    </row>
    <row r="12" spans="1:5" x14ac:dyDescent="0.25">
      <c r="A12" t="s">
        <v>82</v>
      </c>
      <c r="B12" s="2">
        <v>15</v>
      </c>
      <c r="C12" s="2">
        <v>9</v>
      </c>
      <c r="D12" s="2">
        <v>30</v>
      </c>
      <c r="E12" s="2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7"/>
  <sheetViews>
    <sheetView workbookViewId="0">
      <selection activeCell="A4" sqref="A4"/>
    </sheetView>
  </sheetViews>
  <sheetFormatPr baseColWidth="10" defaultRowHeight="15" x14ac:dyDescent="0.25"/>
  <cols>
    <col min="1" max="1" width="20.375" bestFit="1" customWidth="1"/>
    <col min="2" max="2" width="17.25" customWidth="1"/>
    <col min="3" max="4" width="17.25" bestFit="1" customWidth="1"/>
    <col min="5" max="5" width="11" customWidth="1"/>
    <col min="6" max="6" width="17.25" bestFit="1" customWidth="1"/>
  </cols>
  <sheetData>
    <row r="3" spans="1:5" x14ac:dyDescent="0.25">
      <c r="A3" s="1" t="s">
        <v>94</v>
      </c>
      <c r="B3" s="1" t="s">
        <v>17</v>
      </c>
    </row>
    <row r="4" spans="1:5" x14ac:dyDescent="0.25">
      <c r="A4" s="1" t="s">
        <v>18</v>
      </c>
      <c r="B4" t="s">
        <v>90</v>
      </c>
      <c r="C4" t="s">
        <v>91</v>
      </c>
      <c r="D4" t="s">
        <v>92</v>
      </c>
      <c r="E4" t="s">
        <v>82</v>
      </c>
    </row>
    <row r="5" spans="1:5" x14ac:dyDescent="0.25">
      <c r="A5" t="s">
        <v>91</v>
      </c>
      <c r="B5" s="2">
        <v>3</v>
      </c>
      <c r="C5" s="2">
        <v>7</v>
      </c>
      <c r="D5" s="2">
        <v>1</v>
      </c>
      <c r="E5" s="2">
        <v>11</v>
      </c>
    </row>
    <row r="6" spans="1:5" x14ac:dyDescent="0.25">
      <c r="A6" t="s">
        <v>92</v>
      </c>
      <c r="B6" s="2">
        <v>12</v>
      </c>
      <c r="C6" s="2">
        <v>2</v>
      </c>
      <c r="D6" s="2">
        <v>29</v>
      </c>
      <c r="E6" s="2">
        <v>43</v>
      </c>
    </row>
    <row r="7" spans="1:5" x14ac:dyDescent="0.25">
      <c r="A7" t="s">
        <v>82</v>
      </c>
      <c r="B7" s="2">
        <v>15</v>
      </c>
      <c r="C7" s="2">
        <v>9</v>
      </c>
      <c r="D7" s="2">
        <v>30</v>
      </c>
      <c r="E7" s="2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2"/>
  <sheetViews>
    <sheetView workbookViewId="0">
      <selection activeCell="G2" sqref="G2:H10"/>
    </sheetView>
  </sheetViews>
  <sheetFormatPr baseColWidth="10" defaultRowHeight="15" x14ac:dyDescent="0.25"/>
  <cols>
    <col min="1" max="1" width="20.375" bestFit="1" customWidth="1"/>
    <col min="2" max="2" width="17.25" customWidth="1"/>
    <col min="3" max="3" width="17.25" bestFit="1" customWidth="1"/>
    <col min="4" max="5" width="11" customWidth="1"/>
  </cols>
  <sheetData>
    <row r="3" spans="1:4" x14ac:dyDescent="0.25">
      <c r="A3" s="1" t="s">
        <v>94</v>
      </c>
      <c r="B3" s="1" t="s">
        <v>18</v>
      </c>
    </row>
    <row r="4" spans="1:4" x14ac:dyDescent="0.25">
      <c r="A4" s="1" t="s">
        <v>12</v>
      </c>
      <c r="B4" t="s">
        <v>91</v>
      </c>
      <c r="C4" t="s">
        <v>92</v>
      </c>
      <c r="D4" t="s">
        <v>82</v>
      </c>
    </row>
    <row r="5" spans="1:4" x14ac:dyDescent="0.25">
      <c r="A5" t="s">
        <v>38</v>
      </c>
      <c r="B5" s="2">
        <v>1</v>
      </c>
      <c r="C5" s="2"/>
      <c r="D5" s="2">
        <v>1</v>
      </c>
    </row>
    <row r="6" spans="1:4" x14ac:dyDescent="0.25">
      <c r="A6" t="s">
        <v>29</v>
      </c>
      <c r="B6" s="2">
        <v>4</v>
      </c>
      <c r="C6" s="2">
        <v>8</v>
      </c>
      <c r="D6" s="2">
        <v>12</v>
      </c>
    </row>
    <row r="7" spans="1:4" x14ac:dyDescent="0.25">
      <c r="A7" t="s">
        <v>85</v>
      </c>
      <c r="B7" s="2"/>
      <c r="C7" s="2">
        <v>14</v>
      </c>
      <c r="D7" s="2">
        <v>14</v>
      </c>
    </row>
    <row r="8" spans="1:4" x14ac:dyDescent="0.25">
      <c r="A8" t="s">
        <v>86</v>
      </c>
      <c r="B8" s="2"/>
      <c r="C8" s="2">
        <v>1</v>
      </c>
      <c r="D8" s="2">
        <v>1</v>
      </c>
    </row>
    <row r="9" spans="1:4" x14ac:dyDescent="0.25">
      <c r="A9" t="s">
        <v>87</v>
      </c>
      <c r="B9" s="2"/>
      <c r="C9" s="2">
        <v>1</v>
      </c>
      <c r="D9" s="2">
        <v>1</v>
      </c>
    </row>
    <row r="10" spans="1:4" x14ac:dyDescent="0.25">
      <c r="A10" t="s">
        <v>88</v>
      </c>
      <c r="B10" s="2">
        <v>3</v>
      </c>
      <c r="C10" s="2">
        <v>9</v>
      </c>
      <c r="D10" s="2">
        <v>12</v>
      </c>
    </row>
    <row r="11" spans="1:4" x14ac:dyDescent="0.25">
      <c r="A11" t="s">
        <v>89</v>
      </c>
      <c r="B11" s="2">
        <v>3</v>
      </c>
      <c r="C11" s="2">
        <v>10</v>
      </c>
      <c r="D11" s="2">
        <v>13</v>
      </c>
    </row>
    <row r="12" spans="1:4" x14ac:dyDescent="0.25">
      <c r="A12" t="s">
        <v>82</v>
      </c>
      <c r="B12" s="2">
        <v>11</v>
      </c>
      <c r="C12" s="2">
        <v>43</v>
      </c>
      <c r="D12" s="2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7"/>
  <sheetViews>
    <sheetView workbookViewId="0">
      <selection activeCell="A3" sqref="A3"/>
    </sheetView>
  </sheetViews>
  <sheetFormatPr baseColWidth="10" defaultRowHeight="15" x14ac:dyDescent="0.25"/>
  <cols>
    <col min="1" max="1" width="32.875" customWidth="1"/>
    <col min="2" max="3" width="14.75" bestFit="1" customWidth="1"/>
    <col min="4" max="4" width="12.625" customWidth="1"/>
    <col min="5" max="5" width="12.625" bestFit="1" customWidth="1"/>
  </cols>
  <sheetData>
    <row r="3" spans="1:4" x14ac:dyDescent="0.25">
      <c r="A3" s="1" t="s">
        <v>259</v>
      </c>
      <c r="B3" s="1" t="s">
        <v>175</v>
      </c>
    </row>
    <row r="4" spans="1:4" x14ac:dyDescent="0.25">
      <c r="A4" s="1" t="s">
        <v>182</v>
      </c>
      <c r="B4">
        <v>1</v>
      </c>
      <c r="C4">
        <v>0</v>
      </c>
      <c r="D4" t="s">
        <v>82</v>
      </c>
    </row>
    <row r="5" spans="1:4" x14ac:dyDescent="0.25">
      <c r="A5" t="s">
        <v>255</v>
      </c>
      <c r="B5" s="2">
        <v>55</v>
      </c>
      <c r="C5" s="2">
        <v>6</v>
      </c>
      <c r="D5" s="2">
        <v>61</v>
      </c>
    </row>
    <row r="6" spans="1:4" x14ac:dyDescent="0.25">
      <c r="A6" t="s">
        <v>168</v>
      </c>
      <c r="B6" s="2">
        <v>15</v>
      </c>
      <c r="C6" s="2">
        <v>88</v>
      </c>
      <c r="D6" s="2">
        <v>103</v>
      </c>
    </row>
    <row r="7" spans="1:4" x14ac:dyDescent="0.25">
      <c r="A7" t="s">
        <v>82</v>
      </c>
      <c r="B7" s="2">
        <v>70</v>
      </c>
      <c r="C7" s="2">
        <v>94</v>
      </c>
      <c r="D7" s="2">
        <v>164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0"/>
  <sheetViews>
    <sheetView workbookViewId="0">
      <selection activeCell="G21" sqref="G21"/>
    </sheetView>
  </sheetViews>
  <sheetFormatPr baseColWidth="10" defaultRowHeight="15" x14ac:dyDescent="0.25"/>
  <cols>
    <col min="1" max="1" width="32.75" bestFit="1" customWidth="1"/>
    <col min="2" max="3" width="7.625" customWidth="1"/>
    <col min="4" max="5" width="12.625" customWidth="1"/>
    <col min="6" max="6" width="13.75" customWidth="1"/>
    <col min="7" max="7" width="12.625" bestFit="1" customWidth="1"/>
  </cols>
  <sheetData>
    <row r="3" spans="1:4" x14ac:dyDescent="0.25">
      <c r="A3" s="1" t="s">
        <v>269</v>
      </c>
      <c r="B3" s="1" t="s">
        <v>3</v>
      </c>
    </row>
    <row r="4" spans="1:4" x14ac:dyDescent="0.25">
      <c r="A4" s="1" t="s">
        <v>262</v>
      </c>
      <c r="B4" t="s">
        <v>20</v>
      </c>
      <c r="C4" t="s">
        <v>21</v>
      </c>
      <c r="D4" t="s">
        <v>82</v>
      </c>
    </row>
    <row r="5" spans="1:4" x14ac:dyDescent="0.25">
      <c r="A5" t="s">
        <v>267</v>
      </c>
      <c r="B5" s="2">
        <v>56</v>
      </c>
      <c r="C5" s="2">
        <v>17</v>
      </c>
      <c r="D5" s="2">
        <v>73</v>
      </c>
    </row>
    <row r="6" spans="1:4" x14ac:dyDescent="0.25">
      <c r="A6" t="s">
        <v>264</v>
      </c>
      <c r="B6" s="2">
        <v>26</v>
      </c>
      <c r="C6" s="2">
        <v>11</v>
      </c>
      <c r="D6" s="2">
        <v>37</v>
      </c>
    </row>
    <row r="7" spans="1:4" x14ac:dyDescent="0.25">
      <c r="A7" t="s">
        <v>265</v>
      </c>
      <c r="B7" s="2">
        <v>1</v>
      </c>
      <c r="C7" s="2">
        <v>2</v>
      </c>
      <c r="D7" s="2">
        <v>3</v>
      </c>
    </row>
    <row r="8" spans="1:4" x14ac:dyDescent="0.25">
      <c r="A8" t="s">
        <v>266</v>
      </c>
      <c r="B8" s="2">
        <v>6</v>
      </c>
      <c r="C8" s="2">
        <v>11</v>
      </c>
      <c r="D8" s="2">
        <v>17</v>
      </c>
    </row>
    <row r="9" spans="1:4" x14ac:dyDescent="0.25">
      <c r="A9" t="s">
        <v>263</v>
      </c>
      <c r="B9" s="2">
        <v>21</v>
      </c>
      <c r="C9" s="2">
        <v>6</v>
      </c>
      <c r="D9" s="2">
        <v>27</v>
      </c>
    </row>
    <row r="10" spans="1:4" x14ac:dyDescent="0.25">
      <c r="A10" t="s">
        <v>82</v>
      </c>
      <c r="B10" s="2">
        <v>110</v>
      </c>
      <c r="C10" s="2">
        <v>47</v>
      </c>
      <c r="D10" s="2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19"/>
  <sheetViews>
    <sheetView tabSelected="1" zoomScale="55" zoomScaleNormal="55" workbookViewId="0">
      <pane xSplit="2" ySplit="2" topLeftCell="K3" activePane="bottomRight" state="frozen"/>
      <selection pane="topRight" activeCell="D1" sqref="D1"/>
      <selection pane="bottomLeft" activeCell="A2" sqref="A2"/>
      <selection pane="bottomRight" activeCell="U41" sqref="U41:U165"/>
    </sheetView>
  </sheetViews>
  <sheetFormatPr baseColWidth="10" defaultColWidth="11" defaultRowHeight="15" x14ac:dyDescent="0.25"/>
  <cols>
    <col min="1" max="1" width="9.25" style="17" bestFit="1" customWidth="1"/>
    <col min="2" max="2" width="34.375" style="16" bestFit="1" customWidth="1"/>
    <col min="3" max="3" width="23.25" style="17" bestFit="1" customWidth="1"/>
    <col min="4" max="4" width="9.375" style="52" bestFit="1" customWidth="1"/>
    <col min="5" max="5" width="21.875" style="16" bestFit="1" customWidth="1"/>
    <col min="6" max="6" width="9.375" style="17" bestFit="1" customWidth="1"/>
    <col min="7" max="7" width="12.25" style="17" bestFit="1" customWidth="1"/>
    <col min="8" max="8" width="19.25" style="17" bestFit="1" customWidth="1"/>
    <col min="9" max="9" width="19.25" style="17" customWidth="1"/>
    <col min="10" max="10" width="11.125" style="17" bestFit="1" customWidth="1"/>
    <col min="11" max="11" width="15.625" style="17" bestFit="1" customWidth="1"/>
    <col min="12" max="13" width="11.375" style="17" bestFit="1" customWidth="1"/>
    <col min="14" max="14" width="13.625" style="17" bestFit="1" customWidth="1"/>
    <col min="15" max="15" width="13.875" style="17" bestFit="1" customWidth="1"/>
    <col min="16" max="16" width="13.875" style="17" customWidth="1"/>
    <col min="17" max="17" width="20.125" style="17" customWidth="1"/>
    <col min="18" max="18" width="30" style="17" bestFit="1" customWidth="1"/>
    <col min="19" max="19" width="19.375" style="17" bestFit="1" customWidth="1"/>
    <col min="20" max="21" width="19.375" style="17" customWidth="1"/>
    <col min="22" max="22" width="13.625" style="17" customWidth="1"/>
    <col min="23" max="24" width="16.875" style="17" customWidth="1"/>
    <col min="25" max="25" width="15.625" style="20" customWidth="1"/>
    <col min="26" max="28" width="17" style="17" customWidth="1"/>
    <col min="29" max="31" width="16.75" style="17" bestFit="1" customWidth="1"/>
    <col min="32" max="33" width="16.75" style="17" customWidth="1"/>
    <col min="34" max="34" width="16.75" style="21" customWidth="1"/>
    <col min="35" max="36" width="16.75" style="17" customWidth="1"/>
    <col min="37" max="37" width="12.625" style="17" customWidth="1"/>
    <col min="38" max="38" width="19.375" style="17" bestFit="1" customWidth="1"/>
    <col min="39" max="39" width="23.25" style="17" bestFit="1" customWidth="1"/>
    <col min="40" max="42" width="23.25" style="17" customWidth="1"/>
    <col min="43" max="43" width="12.25" style="17" customWidth="1"/>
    <col min="44" max="44" width="26.125" style="17" bestFit="1" customWidth="1"/>
    <col min="45" max="45" width="25.75" style="17" customWidth="1"/>
    <col min="46" max="46" width="40" style="17" customWidth="1"/>
    <col min="47" max="47" width="32.375" style="17" bestFit="1" customWidth="1"/>
    <col min="48" max="48" width="32.875" style="17" customWidth="1"/>
    <col min="49" max="49" width="71" style="17" bestFit="1" customWidth="1"/>
    <col min="50" max="50" width="26.25" style="17" bestFit="1" customWidth="1"/>
    <col min="51" max="51" width="16" style="17" customWidth="1"/>
    <col min="52" max="52" width="27.875" style="21" bestFit="1" customWidth="1"/>
    <col min="53" max="53" width="31.875" style="17" customWidth="1"/>
    <col min="54" max="58" width="26.625" style="17" customWidth="1"/>
    <col min="59" max="59" width="36" style="17" bestFit="1" customWidth="1"/>
    <col min="60" max="60" width="38" style="16" bestFit="1" customWidth="1"/>
    <col min="61" max="16384" width="11" style="16"/>
  </cols>
  <sheetData>
    <row r="1" spans="1:60" s="28" customFormat="1" ht="15.75" x14ac:dyDescent="0.25">
      <c r="A1" s="6" t="s">
        <v>0</v>
      </c>
      <c r="B1" s="6" t="s">
        <v>1</v>
      </c>
      <c r="C1" s="6" t="s">
        <v>16</v>
      </c>
      <c r="D1" s="7" t="s">
        <v>2</v>
      </c>
      <c r="E1" s="6" t="s">
        <v>19</v>
      </c>
      <c r="F1" s="6" t="s">
        <v>3</v>
      </c>
      <c r="G1" s="6" t="s">
        <v>6</v>
      </c>
      <c r="H1" s="8" t="s">
        <v>253</v>
      </c>
      <c r="I1" s="8" t="s">
        <v>252</v>
      </c>
      <c r="J1" s="6" t="s">
        <v>7</v>
      </c>
      <c r="K1" s="6" t="s">
        <v>13</v>
      </c>
      <c r="L1" s="6" t="s">
        <v>8</v>
      </c>
      <c r="M1" s="6" t="s">
        <v>14</v>
      </c>
      <c r="N1" s="6" t="s">
        <v>11</v>
      </c>
      <c r="O1" s="6" t="s">
        <v>10</v>
      </c>
      <c r="P1" s="6" t="s">
        <v>261</v>
      </c>
      <c r="Q1" s="6" t="s">
        <v>9</v>
      </c>
      <c r="R1" s="6" t="s">
        <v>268</v>
      </c>
      <c r="S1" s="6" t="s">
        <v>22</v>
      </c>
      <c r="T1" s="6" t="s">
        <v>260</v>
      </c>
      <c r="U1" s="6" t="s">
        <v>270</v>
      </c>
      <c r="V1" s="6" t="s">
        <v>26</v>
      </c>
      <c r="W1" s="6" t="s">
        <v>17</v>
      </c>
      <c r="X1" s="6" t="s">
        <v>262</v>
      </c>
      <c r="Y1" s="12" t="s">
        <v>175</v>
      </c>
      <c r="Z1" s="6" t="s">
        <v>23</v>
      </c>
      <c r="AA1" s="6" t="s">
        <v>39</v>
      </c>
      <c r="AB1" s="6" t="s">
        <v>18</v>
      </c>
      <c r="AC1" s="6" t="s">
        <v>161</v>
      </c>
      <c r="AD1" s="6" t="s">
        <v>162</v>
      </c>
      <c r="AE1" s="6" t="s">
        <v>163</v>
      </c>
      <c r="AF1" s="6" t="s">
        <v>164</v>
      </c>
      <c r="AG1" s="6" t="s">
        <v>254</v>
      </c>
      <c r="AH1" s="9" t="s">
        <v>176</v>
      </c>
      <c r="AI1" s="6" t="s">
        <v>256</v>
      </c>
      <c r="AJ1" s="6" t="s">
        <v>167</v>
      </c>
      <c r="AK1" s="6" t="s">
        <v>5</v>
      </c>
      <c r="AL1" s="6" t="s">
        <v>15</v>
      </c>
      <c r="AM1" s="13" t="s">
        <v>178</v>
      </c>
      <c r="AN1" s="13" t="s">
        <v>169</v>
      </c>
      <c r="AO1" s="13" t="s">
        <v>177</v>
      </c>
      <c r="AP1" s="14" t="s">
        <v>257</v>
      </c>
      <c r="AQ1" s="6" t="s">
        <v>6</v>
      </c>
      <c r="AR1" s="13" t="s">
        <v>251</v>
      </c>
      <c r="AS1" s="13" t="s">
        <v>115</v>
      </c>
      <c r="AT1" s="13" t="s">
        <v>116</v>
      </c>
      <c r="AU1" s="13" t="s">
        <v>114</v>
      </c>
      <c r="AV1" s="14" t="s">
        <v>113</v>
      </c>
      <c r="AW1" s="13" t="s">
        <v>112</v>
      </c>
      <c r="AX1" s="14" t="s">
        <v>111</v>
      </c>
      <c r="AY1" s="15" t="s">
        <v>110</v>
      </c>
      <c r="AZ1" s="9" t="s">
        <v>108</v>
      </c>
      <c r="BA1" s="6" t="s">
        <v>109</v>
      </c>
      <c r="BB1" s="6" t="s">
        <v>171</v>
      </c>
      <c r="BC1" s="6" t="s">
        <v>249</v>
      </c>
      <c r="BD1" s="6" t="s">
        <v>258</v>
      </c>
      <c r="BE1" s="6" t="s">
        <v>180</v>
      </c>
      <c r="BF1" s="6" t="s">
        <v>179</v>
      </c>
      <c r="BG1" s="6" t="s">
        <v>181</v>
      </c>
      <c r="BH1" s="6" t="s">
        <v>182</v>
      </c>
    </row>
    <row r="2" spans="1:60" s="37" customFormat="1" ht="21" customHeight="1" x14ac:dyDescent="0.25">
      <c r="A2" s="17">
        <v>99</v>
      </c>
      <c r="B2" s="16" t="s">
        <v>122</v>
      </c>
      <c r="C2" s="18">
        <v>34240</v>
      </c>
      <c r="D2" s="38">
        <f ca="1">IF(C2="","",(TODAY()-C2)/365)</f>
        <v>27.460273972602739</v>
      </c>
      <c r="E2" s="19" t="str">
        <f ca="1">IF(D2="","-",IF(D2&lt;20,"Menor de 20 años",IF(D2&lt;35,"Entre 20 y 34 años",IF(D2&lt;50,"Entre 35 y 49 años",IF(D2&lt;65,"Entre 40 y 64 años","Mayor de 65 años")))))</f>
        <v>Entre 20 y 34 años</v>
      </c>
      <c r="F2" s="17" t="s">
        <v>20</v>
      </c>
      <c r="G2" s="17" t="s">
        <v>25</v>
      </c>
      <c r="H2" s="17" t="s">
        <v>25</v>
      </c>
      <c r="I2" s="17" t="s">
        <v>25</v>
      </c>
      <c r="J2" s="17" t="s">
        <v>25</v>
      </c>
      <c r="K2" s="17" t="s">
        <v>25</v>
      </c>
      <c r="L2" s="17" t="s">
        <v>25</v>
      </c>
      <c r="M2" s="17" t="s">
        <v>25</v>
      </c>
      <c r="N2" s="17">
        <v>46.8</v>
      </c>
      <c r="O2" s="17">
        <v>1.56</v>
      </c>
      <c r="P2" s="17">
        <v>156</v>
      </c>
      <c r="Q2" s="19">
        <f>IF(N2="","-",N2/(O2)^2)</f>
        <v>19.230769230769226</v>
      </c>
      <c r="R2" s="17" t="str">
        <f>IF(N2=0,"-",IF(Q2&lt;18.5,"BAJOPESO",IF(Q2&lt;25,"NORMOPESO",IF(Q2&lt;27,"SOBREPESO GRADO 1",IF(Q2&lt;30,"SOBREPESO GRADO 2",IF(Q2&lt;35,"Obesidad grado 1",IF(Q2&lt;40,"OBESO Grado 2","OBESO Grado 3")))))))</f>
        <v>NORMOPESO</v>
      </c>
      <c r="S2" s="17">
        <v>60</v>
      </c>
      <c r="T2" s="21">
        <f t="shared" ref="T2:T33" si="0">S2/P2</f>
        <v>0.38461538461538464</v>
      </c>
      <c r="U2" s="17">
        <v>1</v>
      </c>
      <c r="V2" s="19">
        <f ca="1">IF(S2="","-",IF(F2="f",0.439*S2+0.221*D2-9.4,0.567*S2+0.101*D2-31.8))</f>
        <v>23.008720547945209</v>
      </c>
      <c r="W2" s="17" t="str">
        <f>IF(S2="","-",IF(F2="f",IF(S2&lt;80,"normal",IF(S2&lt;88,"alerta",IF(S2&gt;87.9999,"Obesidad Abdominal"))),IF(S2&lt;94,"normal",IF(S2&lt;102,"alerta",IF(S2&gt;101.999,"Obesidad Abdominal")))))</f>
        <v>normal</v>
      </c>
      <c r="X2" s="53" t="s">
        <v>267</v>
      </c>
      <c r="Y2" s="20">
        <f>IF(S2="","-",IF(F2="f",IF(S2&lt;80,0,IF(S2&lt;88,0,IF(S2&gt;87.9999,1))),IF(S2&lt;94,0,IF(S2&lt;102,0,IF(S2&gt;101.999,1)))))</f>
        <v>0</v>
      </c>
      <c r="Z2" s="17">
        <v>87</v>
      </c>
      <c r="AA2" s="21">
        <f>IF(S2="","-",S2/Z2)</f>
        <v>0.68965517241379315</v>
      </c>
      <c r="AB2" s="17" t="str">
        <f>IF(AA2="-","-",IF(F2="f",IF(AA2&lt;0.8,"normal",IF(AA2&gt;0.7999999999,"Obesidad Abdominal")),IF(AA2&lt;0.95,"normal","Obesidad Abdominal")))</f>
        <v>normal</v>
      </c>
      <c r="AC2" s="17">
        <v>130</v>
      </c>
      <c r="AD2" s="17">
        <v>70</v>
      </c>
      <c r="AE2" s="20">
        <f t="shared" ref="AE2:AE33" si="1">(AC2+2*AD2)/3</f>
        <v>90</v>
      </c>
      <c r="AF2" s="20" t="s">
        <v>0</v>
      </c>
      <c r="AG2" s="20" t="s">
        <v>168</v>
      </c>
      <c r="AH2" s="21">
        <v>0</v>
      </c>
      <c r="AI2" s="20" t="s">
        <v>168</v>
      </c>
      <c r="AJ2" s="20" t="s">
        <v>168</v>
      </c>
      <c r="AK2" s="17" t="s">
        <v>25</v>
      </c>
      <c r="AL2" s="17" t="s">
        <v>25</v>
      </c>
      <c r="AM2" s="22">
        <v>5.5</v>
      </c>
      <c r="AN2" s="22" t="s">
        <v>168</v>
      </c>
      <c r="AO2" s="22">
        <v>1</v>
      </c>
      <c r="AP2" s="22" t="s">
        <v>168</v>
      </c>
      <c r="AQ2" s="17" t="s">
        <v>25</v>
      </c>
      <c r="AR2" s="22">
        <v>89.1</v>
      </c>
      <c r="AS2" s="22">
        <v>280</v>
      </c>
      <c r="AT2" s="22">
        <v>158</v>
      </c>
      <c r="AU2" s="22">
        <v>4.3</v>
      </c>
      <c r="AV2" s="22">
        <v>0.62</v>
      </c>
      <c r="AW2" s="22">
        <v>1.1100000000000001</v>
      </c>
      <c r="AX2" s="23">
        <v>3.99</v>
      </c>
      <c r="AY2" s="24">
        <v>0.56999999999999995</v>
      </c>
      <c r="AZ2" s="21">
        <f>AX2/AW2</f>
        <v>3.5945945945945943</v>
      </c>
      <c r="BA2" s="21">
        <f>AU2/AW2</f>
        <v>3.8738738738738734</v>
      </c>
      <c r="BB2" s="39" t="s">
        <v>0</v>
      </c>
      <c r="BC2" s="39" t="s">
        <v>250</v>
      </c>
      <c r="BD2" s="39" t="s">
        <v>168</v>
      </c>
      <c r="BE2" s="39">
        <v>0</v>
      </c>
      <c r="BF2" s="25">
        <v>0</v>
      </c>
      <c r="BG2" s="20">
        <f t="shared" ref="BG2:BG33" si="2">Y2+AH2+AO2+BE2+BF2</f>
        <v>1</v>
      </c>
      <c r="BH2" s="17" t="str">
        <f t="shared" ref="BH2:BH33" si="3">IF(BG2&gt;2,"Sindrome Metabolico","Ausente")</f>
        <v>Ausente</v>
      </c>
    </row>
    <row r="3" spans="1:60" x14ac:dyDescent="0.25">
      <c r="A3" s="17">
        <v>20</v>
      </c>
      <c r="B3" s="16" t="s">
        <v>220</v>
      </c>
      <c r="C3" s="18">
        <v>34224</v>
      </c>
      <c r="D3" s="38">
        <v>25.991780821917807</v>
      </c>
      <c r="E3" s="19" t="s">
        <v>77</v>
      </c>
      <c r="F3" s="17" t="s">
        <v>20</v>
      </c>
      <c r="G3" s="17" t="s">
        <v>25</v>
      </c>
      <c r="H3" s="17" t="s">
        <v>25</v>
      </c>
      <c r="I3" s="17" t="s">
        <v>25</v>
      </c>
      <c r="J3" s="17" t="s">
        <v>25</v>
      </c>
      <c r="K3" s="17" t="s">
        <v>25</v>
      </c>
      <c r="L3" s="17" t="s">
        <v>25</v>
      </c>
      <c r="M3" s="17" t="s">
        <v>25</v>
      </c>
      <c r="N3" s="17">
        <v>42.8</v>
      </c>
      <c r="O3" s="17">
        <v>1.55</v>
      </c>
      <c r="P3" s="17">
        <v>155</v>
      </c>
      <c r="Q3" s="19">
        <v>18.819855358316893</v>
      </c>
      <c r="R3" s="17" t="s">
        <v>29</v>
      </c>
      <c r="S3" s="17">
        <v>61</v>
      </c>
      <c r="T3" s="21">
        <f t="shared" si="0"/>
        <v>0.3935483870967742</v>
      </c>
      <c r="U3" s="17">
        <v>1</v>
      </c>
      <c r="V3" s="19">
        <v>22.684183561643835</v>
      </c>
      <c r="W3" s="17" t="s">
        <v>91</v>
      </c>
      <c r="X3" s="53" t="s">
        <v>267</v>
      </c>
      <c r="Y3" s="20">
        <v>0</v>
      </c>
      <c r="Z3" s="17">
        <v>89</v>
      </c>
      <c r="AA3" s="21">
        <v>0.68965517241379315</v>
      </c>
      <c r="AB3" s="17" t="s">
        <v>91</v>
      </c>
      <c r="AC3" s="17">
        <v>120</v>
      </c>
      <c r="AD3" s="17">
        <v>70</v>
      </c>
      <c r="AE3" s="20">
        <f t="shared" si="1"/>
        <v>86.666666666666671</v>
      </c>
      <c r="AF3" s="20" t="s">
        <v>0</v>
      </c>
      <c r="AG3" s="20" t="s">
        <v>168</v>
      </c>
      <c r="AH3" s="21">
        <v>0</v>
      </c>
      <c r="AI3" s="20" t="s">
        <v>168</v>
      </c>
      <c r="AJ3" s="20" t="s">
        <v>168</v>
      </c>
      <c r="AK3" s="17" t="s">
        <v>25</v>
      </c>
      <c r="AL3" s="17" t="s">
        <v>25</v>
      </c>
      <c r="AM3" s="17">
        <v>5.6</v>
      </c>
      <c r="AN3" s="17" t="s">
        <v>168</v>
      </c>
      <c r="AO3" s="22">
        <v>1</v>
      </c>
      <c r="AP3" s="22" t="s">
        <v>168</v>
      </c>
      <c r="AQ3" s="17" t="s">
        <v>25</v>
      </c>
      <c r="AR3" s="17">
        <v>88.9</v>
      </c>
      <c r="AS3" s="17">
        <v>284</v>
      </c>
      <c r="AT3" s="17">
        <v>148</v>
      </c>
      <c r="AU3" s="17">
        <v>4.0999999999999996</v>
      </c>
      <c r="AV3" s="17">
        <v>0.81</v>
      </c>
      <c r="AW3" s="17">
        <v>1.4</v>
      </c>
      <c r="AX3" s="24">
        <v>4</v>
      </c>
      <c r="AY3" s="24">
        <v>0.61</v>
      </c>
      <c r="AZ3" s="21">
        <v>1.9950000000000001</v>
      </c>
      <c r="BA3" s="21">
        <v>2.15</v>
      </c>
      <c r="BB3" s="39" t="s">
        <v>0</v>
      </c>
      <c r="BC3" s="39" t="s">
        <v>250</v>
      </c>
      <c r="BD3" s="39" t="s">
        <v>168</v>
      </c>
      <c r="BE3" s="42">
        <v>0</v>
      </c>
      <c r="BF3" s="25">
        <v>0</v>
      </c>
      <c r="BG3" s="20">
        <f t="shared" si="2"/>
        <v>1</v>
      </c>
      <c r="BH3" s="17" t="str">
        <f t="shared" si="3"/>
        <v>Ausente</v>
      </c>
    </row>
    <row r="4" spans="1:60" x14ac:dyDescent="0.25">
      <c r="A4" s="17">
        <v>6</v>
      </c>
      <c r="B4" s="16" t="s">
        <v>223</v>
      </c>
      <c r="C4" s="18">
        <v>34281</v>
      </c>
      <c r="D4" s="38">
        <v>25.991780821917807</v>
      </c>
      <c r="E4" s="19" t="s">
        <v>77</v>
      </c>
      <c r="F4" s="17" t="s">
        <v>20</v>
      </c>
      <c r="G4" s="17" t="s">
        <v>25</v>
      </c>
      <c r="H4" s="17" t="s">
        <v>25</v>
      </c>
      <c r="I4" s="17" t="s">
        <v>25</v>
      </c>
      <c r="J4" s="17" t="s">
        <v>25</v>
      </c>
      <c r="K4" s="17" t="s">
        <v>25</v>
      </c>
      <c r="L4" s="17" t="s">
        <v>25</v>
      </c>
      <c r="M4" s="17" t="s">
        <v>25</v>
      </c>
      <c r="N4" s="17">
        <v>43.7</v>
      </c>
      <c r="O4" s="17">
        <v>1.54</v>
      </c>
      <c r="P4" s="17">
        <v>154</v>
      </c>
      <c r="Q4" s="19">
        <v>18.819855358316893</v>
      </c>
      <c r="R4" s="17" t="s">
        <v>29</v>
      </c>
      <c r="S4" s="17">
        <v>62</v>
      </c>
      <c r="T4" s="21">
        <f t="shared" si="0"/>
        <v>0.40259740259740262</v>
      </c>
      <c r="U4" s="17">
        <v>1</v>
      </c>
      <c r="V4" s="19">
        <v>22.684183561643835</v>
      </c>
      <c r="W4" s="17" t="s">
        <v>91</v>
      </c>
      <c r="X4" s="53" t="s">
        <v>267</v>
      </c>
      <c r="Y4" s="20">
        <v>0</v>
      </c>
      <c r="Z4" s="17">
        <v>86.5</v>
      </c>
      <c r="AA4" s="21">
        <v>0.68965517241379315</v>
      </c>
      <c r="AB4" s="17" t="s">
        <v>91</v>
      </c>
      <c r="AC4" s="17">
        <v>120</v>
      </c>
      <c r="AD4" s="17">
        <v>70</v>
      </c>
      <c r="AE4" s="20">
        <f t="shared" si="1"/>
        <v>86.666666666666671</v>
      </c>
      <c r="AF4" s="20" t="s">
        <v>0</v>
      </c>
      <c r="AG4" s="20" t="s">
        <v>168</v>
      </c>
      <c r="AH4" s="21">
        <v>0</v>
      </c>
      <c r="AI4" s="20" t="s">
        <v>168</v>
      </c>
      <c r="AJ4" s="20" t="s">
        <v>168</v>
      </c>
      <c r="AK4" s="17" t="s">
        <v>25</v>
      </c>
      <c r="AL4" s="17" t="s">
        <v>25</v>
      </c>
      <c r="AM4" s="17">
        <v>5.4</v>
      </c>
      <c r="AN4" s="17" t="s">
        <v>168</v>
      </c>
      <c r="AO4" s="17">
        <v>0</v>
      </c>
      <c r="AP4" s="22" t="s">
        <v>168</v>
      </c>
      <c r="AQ4" s="17" t="s">
        <v>25</v>
      </c>
      <c r="AR4" s="17">
        <v>90.2</v>
      </c>
      <c r="AS4" s="17">
        <v>294</v>
      </c>
      <c r="AT4" s="17">
        <v>171</v>
      </c>
      <c r="AU4" s="17">
        <v>5.0999999999999996</v>
      </c>
      <c r="AV4" s="17">
        <v>0.72</v>
      </c>
      <c r="AW4" s="17">
        <v>1.21</v>
      </c>
      <c r="AX4" s="24">
        <v>4.25</v>
      </c>
      <c r="AY4" s="24">
        <v>0.57999999999999996</v>
      </c>
      <c r="AZ4" s="21">
        <v>1.9950000000000001</v>
      </c>
      <c r="BA4" s="21">
        <v>2.15</v>
      </c>
      <c r="BB4" s="40" t="s">
        <v>0</v>
      </c>
      <c r="BC4" s="39" t="s">
        <v>250</v>
      </c>
      <c r="BD4" s="39" t="s">
        <v>168</v>
      </c>
      <c r="BE4" s="42">
        <v>0</v>
      </c>
      <c r="BF4" s="20">
        <v>0</v>
      </c>
      <c r="BG4" s="20">
        <f t="shared" si="2"/>
        <v>0</v>
      </c>
      <c r="BH4" s="17" t="str">
        <f t="shared" si="3"/>
        <v>Ausente</v>
      </c>
    </row>
    <row r="5" spans="1:60" x14ac:dyDescent="0.25">
      <c r="A5" s="17">
        <v>101</v>
      </c>
      <c r="B5" s="16" t="s">
        <v>221</v>
      </c>
      <c r="C5" s="18">
        <v>33997</v>
      </c>
      <c r="D5" s="38">
        <v>25.991780821917807</v>
      </c>
      <c r="E5" s="19" t="s">
        <v>77</v>
      </c>
      <c r="F5" s="17" t="s">
        <v>20</v>
      </c>
      <c r="G5" s="17" t="s">
        <v>25</v>
      </c>
      <c r="H5" s="17" t="s">
        <v>25</v>
      </c>
      <c r="I5" s="17" t="s">
        <v>25</v>
      </c>
      <c r="J5" s="17" t="s">
        <v>25</v>
      </c>
      <c r="K5" s="17" t="s">
        <v>25</v>
      </c>
      <c r="L5" s="17" t="s">
        <v>25</v>
      </c>
      <c r="M5" s="17" t="s">
        <v>25</v>
      </c>
      <c r="N5" s="17">
        <v>44.6</v>
      </c>
      <c r="O5" s="17">
        <v>1.54</v>
      </c>
      <c r="P5" s="17">
        <v>154</v>
      </c>
      <c r="Q5" s="19">
        <v>18.819855358316893</v>
      </c>
      <c r="R5" s="17" t="s">
        <v>29</v>
      </c>
      <c r="S5" s="17">
        <v>62</v>
      </c>
      <c r="T5" s="21">
        <f t="shared" si="0"/>
        <v>0.40259740259740262</v>
      </c>
      <c r="U5" s="17">
        <v>1</v>
      </c>
      <c r="V5" s="19">
        <v>22.684183561643835</v>
      </c>
      <c r="W5" s="17" t="s">
        <v>91</v>
      </c>
      <c r="X5" s="53" t="s">
        <v>267</v>
      </c>
      <c r="Y5" s="20">
        <v>0</v>
      </c>
      <c r="Z5" s="17">
        <v>88</v>
      </c>
      <c r="AA5" s="21">
        <v>0.68965517241379315</v>
      </c>
      <c r="AB5" s="17" t="s">
        <v>91</v>
      </c>
      <c r="AC5" s="17">
        <v>110</v>
      </c>
      <c r="AD5" s="17">
        <v>60</v>
      </c>
      <c r="AE5" s="20">
        <f t="shared" si="1"/>
        <v>76.666666666666671</v>
      </c>
      <c r="AF5" s="20" t="s">
        <v>0</v>
      </c>
      <c r="AG5" s="20" t="s">
        <v>168</v>
      </c>
      <c r="AH5" s="21">
        <v>0</v>
      </c>
      <c r="AI5" s="20" t="s">
        <v>168</v>
      </c>
      <c r="AJ5" s="20" t="s">
        <v>168</v>
      </c>
      <c r="AK5" s="17" t="s">
        <v>25</v>
      </c>
      <c r="AL5" s="17" t="s">
        <v>25</v>
      </c>
      <c r="AM5" s="17">
        <v>5.3</v>
      </c>
      <c r="AN5" s="17" t="s">
        <v>168</v>
      </c>
      <c r="AO5" s="22">
        <v>0</v>
      </c>
      <c r="AP5" s="22" t="s">
        <v>168</v>
      </c>
      <c r="AQ5" s="17" t="s">
        <v>25</v>
      </c>
      <c r="AR5" s="17">
        <v>77.8</v>
      </c>
      <c r="AS5" s="17">
        <v>279</v>
      </c>
      <c r="AT5" s="17">
        <v>149</v>
      </c>
      <c r="AU5" s="17">
        <v>4.8</v>
      </c>
      <c r="AV5" s="17">
        <v>0.71</v>
      </c>
      <c r="AW5" s="17">
        <v>1.3</v>
      </c>
      <c r="AX5" s="24">
        <v>4.2</v>
      </c>
      <c r="AY5" s="24">
        <v>0.53</v>
      </c>
      <c r="AZ5" s="21">
        <v>1.9950000000000001</v>
      </c>
      <c r="BA5" s="21">
        <v>2.15</v>
      </c>
      <c r="BB5" s="39" t="s">
        <v>0</v>
      </c>
      <c r="BC5" s="39" t="s">
        <v>250</v>
      </c>
      <c r="BD5" s="39" t="s">
        <v>168</v>
      </c>
      <c r="BE5" s="40">
        <v>0</v>
      </c>
      <c r="BF5" s="25">
        <v>0</v>
      </c>
      <c r="BG5" s="20">
        <f t="shared" si="2"/>
        <v>0</v>
      </c>
      <c r="BH5" s="17" t="str">
        <f t="shared" si="3"/>
        <v>Ausente</v>
      </c>
    </row>
    <row r="6" spans="1:60" x14ac:dyDescent="0.25">
      <c r="A6" s="17">
        <v>153</v>
      </c>
      <c r="B6" s="16" t="s">
        <v>222</v>
      </c>
      <c r="C6" s="18">
        <v>34230</v>
      </c>
      <c r="D6" s="38">
        <v>25.991780821917807</v>
      </c>
      <c r="E6" s="19" t="s">
        <v>77</v>
      </c>
      <c r="F6" s="17" t="s">
        <v>20</v>
      </c>
      <c r="G6" s="17" t="s">
        <v>25</v>
      </c>
      <c r="H6" s="17" t="s">
        <v>25</v>
      </c>
      <c r="I6" s="17" t="s">
        <v>25</v>
      </c>
      <c r="J6" s="17" t="s">
        <v>25</v>
      </c>
      <c r="K6" s="17" t="s">
        <v>25</v>
      </c>
      <c r="L6" s="17" t="s">
        <v>25</v>
      </c>
      <c r="M6" s="17" t="s">
        <v>25</v>
      </c>
      <c r="N6" s="17">
        <v>45.8</v>
      </c>
      <c r="O6" s="17">
        <v>1.56</v>
      </c>
      <c r="P6" s="17">
        <v>156</v>
      </c>
      <c r="Q6" s="19">
        <v>18.819855358316893</v>
      </c>
      <c r="R6" s="17" t="s">
        <v>29</v>
      </c>
      <c r="S6" s="17">
        <v>63</v>
      </c>
      <c r="T6" s="21">
        <f t="shared" si="0"/>
        <v>0.40384615384615385</v>
      </c>
      <c r="U6" s="17">
        <v>1</v>
      </c>
      <c r="V6" s="19">
        <v>22.684183561643835</v>
      </c>
      <c r="W6" s="17" t="s">
        <v>91</v>
      </c>
      <c r="X6" s="53" t="s">
        <v>267</v>
      </c>
      <c r="Y6" s="20">
        <v>0</v>
      </c>
      <c r="Z6" s="17">
        <v>85</v>
      </c>
      <c r="AA6" s="21">
        <v>0.68965517241379315</v>
      </c>
      <c r="AB6" s="17" t="s">
        <v>91</v>
      </c>
      <c r="AC6" s="17">
        <v>115</v>
      </c>
      <c r="AD6" s="17">
        <v>70</v>
      </c>
      <c r="AE6" s="20">
        <f t="shared" si="1"/>
        <v>85</v>
      </c>
      <c r="AF6" s="20" t="s">
        <v>0</v>
      </c>
      <c r="AG6" s="20" t="s">
        <v>168</v>
      </c>
      <c r="AH6" s="21">
        <v>0</v>
      </c>
      <c r="AI6" s="20" t="s">
        <v>168</v>
      </c>
      <c r="AJ6" s="20" t="s">
        <v>168</v>
      </c>
      <c r="AK6" s="17" t="s">
        <v>25</v>
      </c>
      <c r="AL6" s="17" t="s">
        <v>25</v>
      </c>
      <c r="AM6" s="17">
        <v>5.2</v>
      </c>
      <c r="AN6" s="17" t="s">
        <v>168</v>
      </c>
      <c r="AO6" s="22">
        <v>0</v>
      </c>
      <c r="AP6" s="22" t="s">
        <v>168</v>
      </c>
      <c r="AQ6" s="17" t="s">
        <v>25</v>
      </c>
      <c r="AR6" s="17">
        <v>87.1</v>
      </c>
      <c r="AS6" s="17">
        <v>285</v>
      </c>
      <c r="AT6" s="17">
        <v>156</v>
      </c>
      <c r="AU6" s="17">
        <v>4</v>
      </c>
      <c r="AV6" s="17">
        <v>0.61</v>
      </c>
      <c r="AW6" s="17">
        <v>1.24</v>
      </c>
      <c r="AX6" s="24">
        <v>4.3</v>
      </c>
      <c r="AY6" s="24">
        <v>0.59</v>
      </c>
      <c r="AZ6" s="21">
        <v>1.9950000000000001</v>
      </c>
      <c r="BA6" s="21">
        <v>2.15</v>
      </c>
      <c r="BB6" s="39" t="s">
        <v>0</v>
      </c>
      <c r="BC6" s="39" t="s">
        <v>250</v>
      </c>
      <c r="BD6" s="39" t="s">
        <v>168</v>
      </c>
      <c r="BE6" s="40">
        <v>0</v>
      </c>
      <c r="BF6" s="25">
        <v>0</v>
      </c>
      <c r="BG6" s="20">
        <f t="shared" si="2"/>
        <v>0</v>
      </c>
      <c r="BH6" s="17" t="str">
        <f t="shared" si="3"/>
        <v>Ausente</v>
      </c>
    </row>
    <row r="7" spans="1:60" x14ac:dyDescent="0.25">
      <c r="A7" s="17">
        <v>21</v>
      </c>
      <c r="B7" s="16" t="s">
        <v>242</v>
      </c>
      <c r="C7" s="18">
        <v>30137</v>
      </c>
      <c r="D7" s="38">
        <f ca="1">IF(C7="","",(TODAY()-C7)/365)</f>
        <v>38.701369863013696</v>
      </c>
      <c r="E7" s="19" t="str">
        <f ca="1">IF(D7="","-",IF(D7&lt;20,"Menor de 20 años",IF(D7&lt;35,"Entre 20 y 34 años",IF(D7&lt;50,"Entre 35 y 49 años",IF(D7&lt;65,"Entre 40 y 64 años","Mayor de 65 años")))))</f>
        <v>Entre 35 y 49 años</v>
      </c>
      <c r="F7" s="17" t="s">
        <v>20</v>
      </c>
      <c r="G7" s="17" t="s">
        <v>25</v>
      </c>
      <c r="H7" s="17" t="s">
        <v>25</v>
      </c>
      <c r="I7" s="17" t="s">
        <v>25</v>
      </c>
      <c r="J7" s="17" t="s">
        <v>24</v>
      </c>
      <c r="K7" s="17" t="s">
        <v>25</v>
      </c>
      <c r="L7" s="17" t="s">
        <v>25</v>
      </c>
      <c r="M7" s="17" t="s">
        <v>25</v>
      </c>
      <c r="N7" s="17">
        <v>63.4</v>
      </c>
      <c r="O7" s="17">
        <v>1.65</v>
      </c>
      <c r="P7" s="17">
        <v>165</v>
      </c>
      <c r="Q7" s="19">
        <f>IF(N7="","-",N7/(O7)^2)</f>
        <v>23.287419651056016</v>
      </c>
      <c r="R7" s="17" t="str">
        <f>IF(N7=0,"-",IF(Q7&lt;18.5,"BAJOPESO",IF(Q7&lt;25,"NORMOPESO",IF(Q7&lt;27,"SOBREPESO GRADO 1",IF(Q7&lt;30,"SOBREPESO GRADO 2",IF(Q7&lt;35,"Obesidad grado 1",IF(Q7&lt;40,"OBESO Grado 2","OBESO Grado 3")))))))</f>
        <v>NORMOPESO</v>
      </c>
      <c r="S7" s="17">
        <v>69</v>
      </c>
      <c r="T7" s="21">
        <f t="shared" si="0"/>
        <v>0.41818181818181815</v>
      </c>
      <c r="U7" s="17">
        <v>1</v>
      </c>
      <c r="V7" s="19">
        <f ca="1">IF(S7="","-",IF(F7="f",0.439*S7+0.221*D7-9.4,0.567*S7+0.101*D7-31.8))</f>
        <v>29.444002739726031</v>
      </c>
      <c r="W7" s="17" t="str">
        <f>IF(S7="","-",IF(F7="f",IF(S7&lt;80,"normal",IF(S7&lt;88,"alerta",IF(S7&gt;87.9999,"Obesidad Abdominal"))),IF(S7&lt;94,"normal",IF(S7&lt;102,"alerta",IF(S7&gt;101.999,"Obesidad Abdominal")))))</f>
        <v>normal</v>
      </c>
      <c r="X7" s="53" t="s">
        <v>267</v>
      </c>
      <c r="Y7" s="20">
        <f>IF(S7="","-",IF(F7="f",IF(S7&lt;80,0,IF(S7&lt;88,0,IF(S7&gt;87.9999,1))),IF(S7&lt;94,0,IF(S7&lt;102,0,IF(S7&gt;101.999,1)))))</f>
        <v>0</v>
      </c>
      <c r="Z7" s="17">
        <v>98</v>
      </c>
      <c r="AA7" s="21">
        <f>IF(S7="","-",S7/Z7)</f>
        <v>0.70408163265306123</v>
      </c>
      <c r="AB7" s="17" t="str">
        <f>IF(AA7="-","-",IF(F7="f",IF(AA7&lt;0.8,"normal",IF(AA7&gt;0.7999999999,"Obesidad Abdominal")),IF(AA7&lt;0.95,"normal","Obesidad Abdominal")))</f>
        <v>normal</v>
      </c>
      <c r="AC7" s="17">
        <v>90</v>
      </c>
      <c r="AD7" s="17">
        <v>60</v>
      </c>
      <c r="AE7" s="20">
        <f t="shared" si="1"/>
        <v>70</v>
      </c>
      <c r="AF7" s="20" t="s">
        <v>0</v>
      </c>
      <c r="AG7" s="20" t="s">
        <v>168</v>
      </c>
      <c r="AH7" s="21">
        <v>0</v>
      </c>
      <c r="AI7" s="20" t="s">
        <v>168</v>
      </c>
      <c r="AJ7" s="20" t="s">
        <v>168</v>
      </c>
      <c r="AK7" s="17" t="s">
        <v>25</v>
      </c>
      <c r="AL7" s="17" t="s">
        <v>25</v>
      </c>
      <c r="AM7" s="17">
        <v>3.9</v>
      </c>
      <c r="AN7" s="17" t="s">
        <v>168</v>
      </c>
      <c r="AO7" s="22">
        <v>0</v>
      </c>
      <c r="AP7" s="22" t="s">
        <v>168</v>
      </c>
      <c r="AQ7" s="17" t="s">
        <v>25</v>
      </c>
      <c r="AR7" s="17">
        <v>71</v>
      </c>
      <c r="AS7" s="17">
        <v>226</v>
      </c>
      <c r="AT7" s="17">
        <v>116</v>
      </c>
      <c r="AU7" s="17">
        <v>5.0999999999999996</v>
      </c>
      <c r="AV7" s="17">
        <v>0.91</v>
      </c>
      <c r="AW7" s="17">
        <v>1.24</v>
      </c>
      <c r="AX7" s="24">
        <v>4.1100000000000003</v>
      </c>
      <c r="AY7" s="24">
        <v>0.41</v>
      </c>
      <c r="AZ7" s="21">
        <f t="shared" ref="AZ7:AZ38" si="4">AX7/AW7</f>
        <v>3.3145161290322585</v>
      </c>
      <c r="BA7" s="21">
        <f t="shared" ref="BA7:BA38" si="5">AU7/AW7</f>
        <v>4.1129032258064511</v>
      </c>
      <c r="BB7" s="39" t="s">
        <v>0</v>
      </c>
      <c r="BC7" s="39" t="s">
        <v>250</v>
      </c>
      <c r="BD7" s="39" t="s">
        <v>168</v>
      </c>
      <c r="BE7" s="42">
        <v>0</v>
      </c>
      <c r="BF7" s="39">
        <v>0</v>
      </c>
      <c r="BG7" s="20">
        <f t="shared" si="2"/>
        <v>0</v>
      </c>
      <c r="BH7" s="17" t="str">
        <f t="shared" si="3"/>
        <v>Ausente</v>
      </c>
    </row>
    <row r="8" spans="1:60" x14ac:dyDescent="0.25">
      <c r="A8" s="17">
        <v>60</v>
      </c>
      <c r="B8" s="16" t="s">
        <v>209</v>
      </c>
      <c r="C8" s="18">
        <v>31299</v>
      </c>
      <c r="D8" s="38">
        <f ca="1">IF(C8="","",(TODAY()-C8)/365)</f>
        <v>35.517808219178079</v>
      </c>
      <c r="E8" s="19" t="str">
        <f ca="1">IF(D8="","-",IF(D8&lt;20,"Menor de 20 años",IF(D8&lt;35,"Entre 20 y 34 años",IF(D8&lt;50,"Entre 35 y 49 años",IF(D8&lt;65,"Entre 40 y 64 años","Mayor de 65 años")))))</f>
        <v>Entre 35 y 49 años</v>
      </c>
      <c r="F8" s="17" t="s">
        <v>20</v>
      </c>
      <c r="G8" s="17" t="s">
        <v>25</v>
      </c>
      <c r="H8" s="17" t="s">
        <v>25</v>
      </c>
      <c r="I8" s="17" t="s">
        <v>25</v>
      </c>
      <c r="J8" s="17" t="s">
        <v>25</v>
      </c>
      <c r="K8" s="17" t="s">
        <v>25</v>
      </c>
      <c r="L8" s="17" t="s">
        <v>25</v>
      </c>
      <c r="M8" s="17" t="s">
        <v>25</v>
      </c>
      <c r="N8" s="17">
        <v>48.9</v>
      </c>
      <c r="O8" s="17">
        <v>1.61</v>
      </c>
      <c r="P8" s="17">
        <v>161</v>
      </c>
      <c r="Q8" s="19">
        <f>IF(N8="","-",N8/(O8)^2)</f>
        <v>18.865012923884105</v>
      </c>
      <c r="R8" s="17" t="str">
        <f>IF(N8=0,"-",IF(Q8&lt;18.5,"BAJOPESO",IF(Q8&lt;25,"NORMOPESO",IF(Q8&lt;27,"SOBREPESO GRADO 1",IF(Q8&lt;30,"SOBREPESO GRADO 2",IF(Q8&lt;35,"Obesidad grado 1",IF(Q8&lt;40,"OBESO Grado 2","OBESO Grado 3")))))))</f>
        <v>NORMOPESO</v>
      </c>
      <c r="S8" s="17">
        <v>68</v>
      </c>
      <c r="T8" s="21">
        <f t="shared" si="0"/>
        <v>0.42236024844720499</v>
      </c>
      <c r="U8" s="17">
        <v>1</v>
      </c>
      <c r="V8" s="19">
        <v>27.916956164383564</v>
      </c>
      <c r="W8" s="17" t="str">
        <f>IF(S8="","-",IF(F8="f",IF(S8&lt;80,"normal",IF(S8&lt;88,"alerta",IF(S8&gt;87.9999,"Obesidad Abdominal"))),IF(S8&lt;94,"normal",IF(S8&lt;102,"alerta",IF(S8&gt;101.999,"Obesidad Abdominal")))))</f>
        <v>normal</v>
      </c>
      <c r="X8" s="53" t="s">
        <v>267</v>
      </c>
      <c r="Y8" s="20">
        <v>0</v>
      </c>
      <c r="Z8" s="17">
        <v>96</v>
      </c>
      <c r="AA8" s="21">
        <f>IF(S8="","-",S8/Z8)</f>
        <v>0.70833333333333337</v>
      </c>
      <c r="AB8" s="17" t="str">
        <f>IF(AA8="-","-",IF(F8="f",IF(AA8&lt;0.8,"normal",IF(AA8&gt;0.7999999999,"Obesidad Abdominal")),IF(AA8&lt;0.95,"normal","Obesidad Abdominal")))</f>
        <v>normal</v>
      </c>
      <c r="AC8" s="17">
        <v>105</v>
      </c>
      <c r="AD8" s="17">
        <v>60</v>
      </c>
      <c r="AE8" s="20">
        <f t="shared" si="1"/>
        <v>75</v>
      </c>
      <c r="AF8" s="20" t="s">
        <v>0</v>
      </c>
      <c r="AG8" s="20" t="s">
        <v>168</v>
      </c>
      <c r="AH8" s="21">
        <v>0</v>
      </c>
      <c r="AI8" s="20" t="s">
        <v>168</v>
      </c>
      <c r="AJ8" s="20" t="s">
        <v>168</v>
      </c>
      <c r="AK8" s="17" t="s">
        <v>25</v>
      </c>
      <c r="AL8" s="17" t="s">
        <v>25</v>
      </c>
      <c r="AM8" s="17">
        <v>4.5</v>
      </c>
      <c r="AN8" s="17" t="s">
        <v>168</v>
      </c>
      <c r="AO8" s="22">
        <v>0</v>
      </c>
      <c r="AP8" s="22" t="s">
        <v>168</v>
      </c>
      <c r="AQ8" s="17" t="s">
        <v>25</v>
      </c>
      <c r="AR8" s="17">
        <v>83</v>
      </c>
      <c r="AS8" s="17">
        <v>366</v>
      </c>
      <c r="AT8" s="17">
        <v>177</v>
      </c>
      <c r="AU8" s="17">
        <v>4.7</v>
      </c>
      <c r="AV8" s="17">
        <v>1.21</v>
      </c>
      <c r="AW8" s="17">
        <v>1.21</v>
      </c>
      <c r="AX8" s="24">
        <v>4.0999999999999996</v>
      </c>
      <c r="AY8" s="24">
        <v>0.81</v>
      </c>
      <c r="AZ8" s="21">
        <f t="shared" si="4"/>
        <v>3.3884297520661155</v>
      </c>
      <c r="BA8" s="21">
        <f t="shared" si="5"/>
        <v>3.8842975206611574</v>
      </c>
      <c r="BB8" s="39" t="s">
        <v>0</v>
      </c>
      <c r="BC8" s="39" t="s">
        <v>250</v>
      </c>
      <c r="BD8" s="39" t="s">
        <v>168</v>
      </c>
      <c r="BE8" s="40">
        <v>0</v>
      </c>
      <c r="BF8" s="25">
        <v>0</v>
      </c>
      <c r="BG8" s="20">
        <f t="shared" si="2"/>
        <v>0</v>
      </c>
      <c r="BH8" s="17" t="str">
        <f t="shared" si="3"/>
        <v>Ausente</v>
      </c>
    </row>
    <row r="9" spans="1:60" x14ac:dyDescent="0.25">
      <c r="A9" s="17">
        <v>83</v>
      </c>
      <c r="B9" s="16" t="s">
        <v>54</v>
      </c>
      <c r="C9" s="18">
        <v>31398</v>
      </c>
      <c r="D9" s="38">
        <f ca="1">IF(C9="","",(TODAY()-C9)/365)</f>
        <v>35.246575342465754</v>
      </c>
      <c r="E9" s="19" t="str">
        <f ca="1">IF(D9="","-",IF(D9&lt;20,"Menor de 20 años",IF(D9&lt;35,"Entre 20 y 34 años",IF(D9&lt;50,"Entre 35 y 49 años",IF(D9&lt;65,"Entre 40 y 64 años","Mayor de 65 años")))))</f>
        <v>Entre 35 y 49 años</v>
      </c>
      <c r="F9" s="17" t="s">
        <v>20</v>
      </c>
      <c r="G9" s="17" t="s">
        <v>25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>
        <v>47.5</v>
      </c>
      <c r="O9" s="17">
        <v>1.61</v>
      </c>
      <c r="P9" s="17">
        <v>161</v>
      </c>
      <c r="Q9" s="19">
        <f>IF(N9="","-",N9/(O9)^2)</f>
        <v>18.324910304386403</v>
      </c>
      <c r="R9" s="17" t="str">
        <f>IF(N9=0,"-",IF(Q9&lt;18.5,"BAJOPESO",IF(Q9&lt;25,"NORMOPESO",IF(Q9&lt;27,"SOBREPESO GRADO 1",IF(Q9&lt;30,"SOBREPESO GRADO 2",IF(Q9&lt;35,"Obesidad grado 1",IF(Q9&lt;40,"OBESO Grado 2","OBESO Grado 3")))))))</f>
        <v>BAJOPESO</v>
      </c>
      <c r="S9" s="17">
        <v>68</v>
      </c>
      <c r="T9" s="21">
        <f t="shared" si="0"/>
        <v>0.42236024844720499</v>
      </c>
      <c r="U9" s="17">
        <v>1</v>
      </c>
      <c r="V9" s="19">
        <f ca="1">IF(S9="","-",IF(F9="f",0.439*S9+0.221*D9-9.4,0.567*S9+0.101*D9-31.8))</f>
        <v>28.241493150684931</v>
      </c>
      <c r="W9" s="17" t="str">
        <f>IF(S9="","-",IF(F9="f",IF(S9&lt;80,"normal",IF(S9&lt;88,"alerta",IF(S9&gt;87.9999,"Obesidad Abdominal"))),IF(S9&lt;94,"normal",IF(S9&lt;102,"alerta",IF(S9&gt;101.999,"Obesidad Abdominal")))))</f>
        <v>normal</v>
      </c>
      <c r="X9" s="53" t="s">
        <v>267</v>
      </c>
      <c r="Y9" s="20">
        <f>IF(S9="","-",IF(F9="f",IF(S9&lt;80,0,IF(S9&lt;88,0,IF(S9&gt;87.9999,1))),IF(S9&lt;94,0,IF(S9&lt;102,0,IF(S9&gt;101.999,1)))))</f>
        <v>0</v>
      </c>
      <c r="Z9" s="17">
        <v>86</v>
      </c>
      <c r="AA9" s="21">
        <f>IF(S9="","-",S9/Z9)</f>
        <v>0.79069767441860461</v>
      </c>
      <c r="AB9" s="17" t="str">
        <f>IF(AA9="-","-",IF(F9="f",IF(AA9&lt;0.8,"normal",IF(AA9&gt;0.7999999999,"Obesidad Abdominal")),IF(AA9&lt;0.95,"normal","Obesidad Abdominal")))</f>
        <v>normal</v>
      </c>
      <c r="AC9" s="17">
        <v>100</v>
      </c>
      <c r="AD9" s="17">
        <v>70</v>
      </c>
      <c r="AE9" s="20">
        <f t="shared" si="1"/>
        <v>80</v>
      </c>
      <c r="AF9" s="20" t="s">
        <v>0</v>
      </c>
      <c r="AG9" s="20" t="s">
        <v>168</v>
      </c>
      <c r="AH9" s="21">
        <v>0</v>
      </c>
      <c r="AI9" s="20" t="s">
        <v>168</v>
      </c>
      <c r="AJ9" s="20" t="s">
        <v>168</v>
      </c>
      <c r="AK9" s="17" t="s">
        <v>25</v>
      </c>
      <c r="AL9" s="17" t="s">
        <v>25</v>
      </c>
      <c r="AM9" s="17">
        <v>4</v>
      </c>
      <c r="AN9" s="17" t="s">
        <v>168</v>
      </c>
      <c r="AO9" s="22">
        <v>0</v>
      </c>
      <c r="AP9" s="22" t="s">
        <v>168</v>
      </c>
      <c r="AQ9" s="17" t="s">
        <v>25</v>
      </c>
      <c r="AR9" s="17">
        <v>72</v>
      </c>
      <c r="AS9" s="17">
        <v>322</v>
      </c>
      <c r="AT9" s="17">
        <v>199</v>
      </c>
      <c r="AU9" s="17">
        <v>5</v>
      </c>
      <c r="AV9" s="17">
        <v>1.5</v>
      </c>
      <c r="AW9" s="17">
        <v>1.3</v>
      </c>
      <c r="AX9" s="24">
        <v>4</v>
      </c>
      <c r="AY9" s="24">
        <v>0.81</v>
      </c>
      <c r="AZ9" s="21">
        <f t="shared" si="4"/>
        <v>3.0769230769230766</v>
      </c>
      <c r="BA9" s="21">
        <f t="shared" si="5"/>
        <v>3.8461538461538458</v>
      </c>
      <c r="BB9" s="39" t="s">
        <v>0</v>
      </c>
      <c r="BC9" s="39" t="s">
        <v>250</v>
      </c>
      <c r="BD9" s="39" t="s">
        <v>168</v>
      </c>
      <c r="BE9" s="42">
        <v>0</v>
      </c>
      <c r="BF9" s="25">
        <v>0</v>
      </c>
      <c r="BG9" s="20">
        <f t="shared" si="2"/>
        <v>0</v>
      </c>
      <c r="BH9" s="17" t="str">
        <f t="shared" si="3"/>
        <v>Ausente</v>
      </c>
    </row>
    <row r="10" spans="1:60" x14ac:dyDescent="0.25">
      <c r="A10" s="17">
        <v>28</v>
      </c>
      <c r="B10" s="16" t="s">
        <v>190</v>
      </c>
      <c r="C10" s="18">
        <v>33607</v>
      </c>
      <c r="D10" s="38">
        <v>27.087671232876712</v>
      </c>
      <c r="E10" s="19" t="s">
        <v>77</v>
      </c>
      <c r="F10" s="17" t="s">
        <v>21</v>
      </c>
      <c r="G10" s="17" t="s">
        <v>25</v>
      </c>
      <c r="H10" s="17" t="s">
        <v>25</v>
      </c>
      <c r="I10" s="17" t="s">
        <v>25</v>
      </c>
      <c r="J10" s="17" t="s">
        <v>25</v>
      </c>
      <c r="K10" s="17" t="s">
        <v>25</v>
      </c>
      <c r="L10" s="17" t="s">
        <v>25</v>
      </c>
      <c r="M10" s="17" t="s">
        <v>25</v>
      </c>
      <c r="N10" s="17">
        <v>64</v>
      </c>
      <c r="O10" s="17">
        <v>1.75</v>
      </c>
      <c r="P10" s="17">
        <v>175</v>
      </c>
      <c r="Q10" s="19">
        <v>21.107266435986162</v>
      </c>
      <c r="R10" s="17" t="s">
        <v>29</v>
      </c>
      <c r="S10" s="17">
        <v>75</v>
      </c>
      <c r="T10" s="21">
        <f t="shared" si="0"/>
        <v>0.42857142857142855</v>
      </c>
      <c r="U10" s="17">
        <v>1</v>
      </c>
      <c r="V10" s="19">
        <v>15.161854794520547</v>
      </c>
      <c r="W10" s="17" t="s">
        <v>91</v>
      </c>
      <c r="Y10" s="20">
        <v>0</v>
      </c>
      <c r="Z10" s="17">
        <v>79</v>
      </c>
      <c r="AA10" s="21">
        <v>0.88636363636363635</v>
      </c>
      <c r="AB10" s="17" t="s">
        <v>91</v>
      </c>
      <c r="AC10" s="17">
        <v>110</v>
      </c>
      <c r="AD10" s="17">
        <v>65</v>
      </c>
      <c r="AE10" s="20">
        <f t="shared" si="1"/>
        <v>80</v>
      </c>
      <c r="AF10" s="20" t="s">
        <v>0</v>
      </c>
      <c r="AG10" s="20" t="s">
        <v>168</v>
      </c>
      <c r="AH10" s="21">
        <v>0</v>
      </c>
      <c r="AI10" s="20" t="s">
        <v>168</v>
      </c>
      <c r="AJ10" s="20" t="s">
        <v>168</v>
      </c>
      <c r="AK10" s="17" t="s">
        <v>25</v>
      </c>
      <c r="AL10" s="17" t="s">
        <v>25</v>
      </c>
      <c r="AM10" s="17">
        <v>5.2</v>
      </c>
      <c r="AN10" s="17" t="s">
        <v>168</v>
      </c>
      <c r="AO10" s="22">
        <v>0</v>
      </c>
      <c r="AP10" s="22" t="s">
        <v>168</v>
      </c>
      <c r="AQ10" s="17" t="s">
        <v>25</v>
      </c>
      <c r="AR10" s="17">
        <v>109</v>
      </c>
      <c r="AS10" s="17">
        <v>264</v>
      </c>
      <c r="AT10" s="17">
        <v>136</v>
      </c>
      <c r="AU10" s="17">
        <v>4.7</v>
      </c>
      <c r="AV10" s="17">
        <v>1.41</v>
      </c>
      <c r="AW10" s="17">
        <v>1.18</v>
      </c>
      <c r="AX10" s="24">
        <v>3.9</v>
      </c>
      <c r="AY10" s="24">
        <v>0.6</v>
      </c>
      <c r="AZ10" s="21">
        <f t="shared" si="4"/>
        <v>3.3050847457627119</v>
      </c>
      <c r="BA10" s="21">
        <f t="shared" si="5"/>
        <v>3.9830508474576276</v>
      </c>
      <c r="BB10" s="40" t="s">
        <v>0</v>
      </c>
      <c r="BC10" s="39" t="s">
        <v>250</v>
      </c>
      <c r="BD10" s="39" t="s">
        <v>168</v>
      </c>
      <c r="BE10" s="25">
        <v>0</v>
      </c>
      <c r="BF10" s="39">
        <v>0</v>
      </c>
      <c r="BG10" s="20">
        <f t="shared" si="2"/>
        <v>0</v>
      </c>
      <c r="BH10" s="17" t="str">
        <f t="shared" si="3"/>
        <v>Ausente</v>
      </c>
    </row>
    <row r="11" spans="1:60" x14ac:dyDescent="0.25">
      <c r="A11" s="17">
        <v>30</v>
      </c>
      <c r="B11" s="16" t="s">
        <v>191</v>
      </c>
      <c r="C11" s="18">
        <v>33901</v>
      </c>
      <c r="D11" s="38">
        <v>27.087671232876712</v>
      </c>
      <c r="E11" s="19" t="s">
        <v>77</v>
      </c>
      <c r="F11" s="17" t="s">
        <v>21</v>
      </c>
      <c r="G11" s="17" t="s">
        <v>25</v>
      </c>
      <c r="H11" s="17" t="s">
        <v>25</v>
      </c>
      <c r="I11" s="17" t="s">
        <v>25</v>
      </c>
      <c r="J11" s="17" t="s">
        <v>25</v>
      </c>
      <c r="K11" s="17" t="s">
        <v>25</v>
      </c>
      <c r="L11" s="17" t="s">
        <v>25</v>
      </c>
      <c r="M11" s="17" t="s">
        <v>25</v>
      </c>
      <c r="N11" s="17">
        <v>60</v>
      </c>
      <c r="O11" s="17">
        <v>1.69</v>
      </c>
      <c r="P11" s="17">
        <v>169</v>
      </c>
      <c r="Q11" s="19">
        <v>21.107266435986162</v>
      </c>
      <c r="R11" s="17" t="s">
        <v>29</v>
      </c>
      <c r="S11" s="17">
        <v>74</v>
      </c>
      <c r="T11" s="21">
        <f t="shared" si="0"/>
        <v>0.43786982248520712</v>
      </c>
      <c r="U11" s="17">
        <v>1</v>
      </c>
      <c r="V11" s="19">
        <v>15.161854794520547</v>
      </c>
      <c r="W11" s="17" t="s">
        <v>91</v>
      </c>
      <c r="Y11" s="20">
        <v>0</v>
      </c>
      <c r="Z11" s="17">
        <v>82</v>
      </c>
      <c r="AA11" s="21">
        <v>0.88636363636363635</v>
      </c>
      <c r="AB11" s="17" t="s">
        <v>91</v>
      </c>
      <c r="AC11" s="17">
        <v>115</v>
      </c>
      <c r="AD11" s="17">
        <v>70</v>
      </c>
      <c r="AE11" s="20">
        <f t="shared" si="1"/>
        <v>85</v>
      </c>
      <c r="AF11" s="20" t="s">
        <v>0</v>
      </c>
      <c r="AG11" s="20" t="s">
        <v>168</v>
      </c>
      <c r="AH11" s="21">
        <v>0</v>
      </c>
      <c r="AI11" s="20" t="s">
        <v>168</v>
      </c>
      <c r="AJ11" s="20" t="s">
        <v>168</v>
      </c>
      <c r="AK11" s="17" t="s">
        <v>25</v>
      </c>
      <c r="AL11" s="17" t="s">
        <v>25</v>
      </c>
      <c r="AM11" s="17">
        <v>5</v>
      </c>
      <c r="AN11" s="17" t="s">
        <v>168</v>
      </c>
      <c r="AO11" s="22">
        <v>0</v>
      </c>
      <c r="AP11" s="22" t="s">
        <v>168</v>
      </c>
      <c r="AQ11" s="17" t="s">
        <v>25</v>
      </c>
      <c r="AR11" s="17">
        <v>111</v>
      </c>
      <c r="AS11" s="17">
        <v>302</v>
      </c>
      <c r="AT11" s="17">
        <v>129</v>
      </c>
      <c r="AU11" s="17">
        <v>5.0999999999999996</v>
      </c>
      <c r="AV11" s="17">
        <v>1.32</v>
      </c>
      <c r="AW11" s="17">
        <v>1.4</v>
      </c>
      <c r="AX11" s="24">
        <v>4.2</v>
      </c>
      <c r="AY11" s="24">
        <v>0.7</v>
      </c>
      <c r="AZ11" s="21">
        <f t="shared" si="4"/>
        <v>3.0000000000000004</v>
      </c>
      <c r="BA11" s="21">
        <f t="shared" si="5"/>
        <v>3.6428571428571428</v>
      </c>
      <c r="BB11" s="39" t="s">
        <v>0</v>
      </c>
      <c r="BC11" s="39" t="s">
        <v>250</v>
      </c>
      <c r="BD11" s="39" t="s">
        <v>168</v>
      </c>
      <c r="BE11" s="25">
        <v>0</v>
      </c>
      <c r="BF11" s="40">
        <v>0</v>
      </c>
      <c r="BG11" s="20">
        <f t="shared" si="2"/>
        <v>0</v>
      </c>
      <c r="BH11" s="17" t="str">
        <f t="shared" si="3"/>
        <v>Ausente</v>
      </c>
    </row>
    <row r="12" spans="1:60" x14ac:dyDescent="0.25">
      <c r="A12" s="17">
        <v>84</v>
      </c>
      <c r="B12" s="16" t="s">
        <v>208</v>
      </c>
      <c r="C12" s="18">
        <v>31358</v>
      </c>
      <c r="D12" s="38">
        <f ca="1">IF(C12="","",(TODAY()-C12)/365)</f>
        <v>35.356164383561641</v>
      </c>
      <c r="E12" s="19" t="str">
        <f ca="1">IF(D12="","-",IF(D12&lt;20,"Menor de 20 años",IF(D12&lt;35,"Entre 20 y 34 años",IF(D12&lt;50,"Entre 35 y 49 años",IF(D12&lt;65,"Entre 40 y 64 años","Mayor de 65 años")))))</f>
        <v>Entre 35 y 49 años</v>
      </c>
      <c r="F12" s="17" t="s">
        <v>20</v>
      </c>
      <c r="G12" s="17" t="s">
        <v>25</v>
      </c>
      <c r="H12" s="17" t="s">
        <v>25</v>
      </c>
      <c r="I12" s="17" t="s">
        <v>25</v>
      </c>
      <c r="J12" s="17" t="s">
        <v>25</v>
      </c>
      <c r="K12" s="17" t="s">
        <v>25</v>
      </c>
      <c r="L12" s="17" t="s">
        <v>25</v>
      </c>
      <c r="M12" s="17" t="s">
        <v>25</v>
      </c>
      <c r="N12" s="17">
        <v>54.2</v>
      </c>
      <c r="O12" s="17">
        <v>1.61</v>
      </c>
      <c r="P12" s="17">
        <v>161</v>
      </c>
      <c r="Q12" s="19">
        <f t="shared" ref="Q12:Q22" si="6">IF(N12="","-",N12/(O12)^2)</f>
        <v>20.909687126268274</v>
      </c>
      <c r="R12" s="17" t="str">
        <f t="shared" ref="R12:R22" si="7">IF(N12=0,"-",IF(Q12&lt;18.5,"BAJOPESO",IF(Q12&lt;25,"NORMOPESO",IF(Q12&lt;27,"SOBREPESO GRADO 1",IF(Q12&lt;30,"SOBREPESO GRADO 2",IF(Q12&lt;35,"Obesidad grado 1",IF(Q12&lt;40,"OBESO Grado 2","OBESO Grado 3")))))))</f>
        <v>NORMOPESO</v>
      </c>
      <c r="S12" s="17">
        <v>71</v>
      </c>
      <c r="T12" s="21">
        <f t="shared" si="0"/>
        <v>0.44099378881987578</v>
      </c>
      <c r="U12" s="17">
        <v>1</v>
      </c>
      <c r="V12" s="19">
        <v>27.916956164383564</v>
      </c>
      <c r="W12" s="17" t="str">
        <f t="shared" ref="W12:W22" si="8">IF(S12="","-",IF(F12="f",IF(S12&lt;80,"normal",IF(S12&lt;88,"alerta",IF(S12&gt;87.9999,"Obesidad Abdominal"))),IF(S12&lt;94,"normal",IF(S12&lt;102,"alerta",IF(S12&gt;101.999,"Obesidad Abdominal")))))</f>
        <v>normal</v>
      </c>
      <c r="X12" s="53" t="s">
        <v>267</v>
      </c>
      <c r="Y12" s="20">
        <v>0</v>
      </c>
      <c r="Z12" s="17">
        <v>102</v>
      </c>
      <c r="AA12" s="21">
        <f t="shared" ref="AA12:AA22" si="9">IF(S12="","-",S12/Z12)</f>
        <v>0.69607843137254899</v>
      </c>
      <c r="AB12" s="17" t="str">
        <f t="shared" ref="AB12:AB22" si="10">IF(AA12="-","-",IF(F12="f",IF(AA12&lt;0.8,"normal",IF(AA12&gt;0.7999999999,"Obesidad Abdominal")),IF(AA12&lt;0.95,"normal","Obesidad Abdominal")))</f>
        <v>normal</v>
      </c>
      <c r="AC12" s="17">
        <v>110</v>
      </c>
      <c r="AD12" s="17">
        <v>70</v>
      </c>
      <c r="AE12" s="20">
        <f t="shared" si="1"/>
        <v>83.333333333333329</v>
      </c>
      <c r="AF12" s="20" t="s">
        <v>0</v>
      </c>
      <c r="AG12" s="20" t="s">
        <v>168</v>
      </c>
      <c r="AH12" s="21">
        <v>0</v>
      </c>
      <c r="AI12" s="20" t="s">
        <v>168</v>
      </c>
      <c r="AJ12" s="20" t="s">
        <v>168</v>
      </c>
      <c r="AK12" s="17" t="s">
        <v>25</v>
      </c>
      <c r="AL12" s="17" t="s">
        <v>25</v>
      </c>
      <c r="AM12" s="17">
        <v>4.12</v>
      </c>
      <c r="AN12" s="17" t="s">
        <v>168</v>
      </c>
      <c r="AO12" s="22">
        <v>0</v>
      </c>
      <c r="AP12" s="22" t="s">
        <v>168</v>
      </c>
      <c r="AQ12" s="17" t="s">
        <v>25</v>
      </c>
      <c r="AR12" s="17">
        <v>89</v>
      </c>
      <c r="AS12" s="17">
        <v>345</v>
      </c>
      <c r="AT12" s="17">
        <v>188</v>
      </c>
      <c r="AU12" s="17">
        <v>4.2</v>
      </c>
      <c r="AV12" s="17">
        <v>1.1200000000000001</v>
      </c>
      <c r="AW12" s="17">
        <v>1.29</v>
      </c>
      <c r="AX12" s="24">
        <v>4.0199999999999996</v>
      </c>
      <c r="AY12" s="24">
        <v>0.81</v>
      </c>
      <c r="AZ12" s="21">
        <f t="shared" si="4"/>
        <v>3.1162790697674416</v>
      </c>
      <c r="BA12" s="21">
        <f t="shared" si="5"/>
        <v>3.2558139534883721</v>
      </c>
      <c r="BB12" s="39" t="s">
        <v>0</v>
      </c>
      <c r="BC12" s="39" t="s">
        <v>250</v>
      </c>
      <c r="BD12" s="39" t="s">
        <v>168</v>
      </c>
      <c r="BE12" s="39">
        <v>0</v>
      </c>
      <c r="BF12" s="25">
        <v>0</v>
      </c>
      <c r="BG12" s="20">
        <f t="shared" si="2"/>
        <v>0</v>
      </c>
      <c r="BH12" s="17" t="str">
        <f t="shared" si="3"/>
        <v>Ausente</v>
      </c>
    </row>
    <row r="13" spans="1:60" x14ac:dyDescent="0.25">
      <c r="A13" s="17">
        <v>19</v>
      </c>
      <c r="B13" s="16" t="s">
        <v>244</v>
      </c>
      <c r="C13" s="18">
        <v>26876</v>
      </c>
      <c r="D13" s="38">
        <v>46.320547945205476</v>
      </c>
      <c r="E13" s="19" t="s">
        <v>78</v>
      </c>
      <c r="F13" s="17" t="s">
        <v>20</v>
      </c>
      <c r="G13" s="17" t="s">
        <v>25</v>
      </c>
      <c r="H13" s="17" t="s">
        <v>25</v>
      </c>
      <c r="I13" s="17" t="s">
        <v>25</v>
      </c>
      <c r="J13" s="17" t="s">
        <v>25</v>
      </c>
      <c r="K13" s="17" t="s">
        <v>25</v>
      </c>
      <c r="L13" s="17" t="s">
        <v>25</v>
      </c>
      <c r="M13" s="17" t="s">
        <v>25</v>
      </c>
      <c r="N13" s="17">
        <v>59.6</v>
      </c>
      <c r="O13" s="17">
        <v>1.64</v>
      </c>
      <c r="P13" s="17">
        <v>164</v>
      </c>
      <c r="Q13" s="19">
        <f t="shared" si="6"/>
        <v>22.159428911362287</v>
      </c>
      <c r="R13" s="17" t="str">
        <f t="shared" si="7"/>
        <v>NORMOPESO</v>
      </c>
      <c r="S13" s="17">
        <v>72.900000000000006</v>
      </c>
      <c r="T13" s="21">
        <f t="shared" si="0"/>
        <v>0.44451219512195128</v>
      </c>
      <c r="U13" s="17">
        <v>1</v>
      </c>
      <c r="V13" s="19">
        <f t="shared" ref="V13:V18" si="11">IF(S13="","-",IF(F13="f",0.439*S13+0.221*D13-9.4,0.567*S13+0.101*D13-31.8))</f>
        <v>32.839941095890417</v>
      </c>
      <c r="W13" s="17" t="str">
        <f t="shared" si="8"/>
        <v>normal</v>
      </c>
      <c r="X13" s="53" t="s">
        <v>267</v>
      </c>
      <c r="Y13" s="20">
        <f t="shared" ref="Y13:Y18" si="12">IF(S13="","-",IF(F13="f",IF(S13&lt;80,0,IF(S13&lt;88,0,IF(S13&gt;87.9999,1))),IF(S13&lt;94,0,IF(S13&lt;102,0,IF(S13&gt;101.999,1)))))</f>
        <v>0</v>
      </c>
      <c r="Z13" s="17">
        <v>105</v>
      </c>
      <c r="AA13" s="21">
        <f t="shared" si="9"/>
        <v>0.69428571428571439</v>
      </c>
      <c r="AB13" s="17" t="str">
        <f t="shared" si="10"/>
        <v>normal</v>
      </c>
      <c r="AC13" s="17">
        <v>105</v>
      </c>
      <c r="AD13" s="17">
        <v>65</v>
      </c>
      <c r="AE13" s="20">
        <f t="shared" si="1"/>
        <v>78.333333333333329</v>
      </c>
      <c r="AF13" s="20" t="s">
        <v>0</v>
      </c>
      <c r="AG13" s="20" t="s">
        <v>168</v>
      </c>
      <c r="AH13" s="21">
        <v>0</v>
      </c>
      <c r="AI13" s="20" t="s">
        <v>168</v>
      </c>
      <c r="AJ13" s="20" t="s">
        <v>168</v>
      </c>
      <c r="AK13" s="17" t="s">
        <v>25</v>
      </c>
      <c r="AL13" s="17" t="s">
        <v>25</v>
      </c>
      <c r="AM13" s="17">
        <v>4.2</v>
      </c>
      <c r="AN13" s="17" t="s">
        <v>168</v>
      </c>
      <c r="AO13" s="22">
        <v>0</v>
      </c>
      <c r="AP13" s="22" t="s">
        <v>168</v>
      </c>
      <c r="AQ13" s="17" t="s">
        <v>25</v>
      </c>
      <c r="AR13" s="17">
        <v>124</v>
      </c>
      <c r="AS13" s="17">
        <v>314</v>
      </c>
      <c r="AT13" s="17">
        <v>151</v>
      </c>
      <c r="AU13" s="17">
        <v>3.8</v>
      </c>
      <c r="AV13" s="17">
        <v>0.73</v>
      </c>
      <c r="AW13" s="17">
        <v>1.34</v>
      </c>
      <c r="AX13" s="24">
        <v>4.13</v>
      </c>
      <c r="AY13" s="24">
        <v>0.6</v>
      </c>
      <c r="AZ13" s="21">
        <f t="shared" si="4"/>
        <v>3.0820895522388057</v>
      </c>
      <c r="BA13" s="21">
        <f t="shared" si="5"/>
        <v>2.8358208955223878</v>
      </c>
      <c r="BB13" s="39" t="s">
        <v>0</v>
      </c>
      <c r="BC13" s="39" t="s">
        <v>250</v>
      </c>
      <c r="BD13" s="39" t="s">
        <v>168</v>
      </c>
      <c r="BE13" s="25">
        <v>0</v>
      </c>
      <c r="BF13" s="40">
        <v>0</v>
      </c>
      <c r="BG13" s="20">
        <f t="shared" si="2"/>
        <v>0</v>
      </c>
      <c r="BH13" s="17" t="str">
        <f t="shared" si="3"/>
        <v>Ausente</v>
      </c>
    </row>
    <row r="14" spans="1:60" x14ac:dyDescent="0.25">
      <c r="A14" s="17">
        <v>93</v>
      </c>
      <c r="B14" s="16" t="s">
        <v>195</v>
      </c>
      <c r="C14" s="18">
        <v>23045</v>
      </c>
      <c r="D14" s="38">
        <f ca="1">IF(C14="","",(TODAY()-C14)/365)</f>
        <v>58.131506849315066</v>
      </c>
      <c r="E14" s="19" t="str">
        <f ca="1">IF(D14="","-",IF(D14&lt;20,"Menor de 20 años",IF(D14&lt;35,"Entre 20 y 34 años",IF(D14&lt;50,"Entre 35 y 49 años",IF(D14&lt;65,"Entre 40 y 64 años","Mayor de 65 años")))))</f>
        <v>Entre 40 y 64 años</v>
      </c>
      <c r="F14" s="17" t="s">
        <v>20</v>
      </c>
      <c r="G14" s="17" t="s">
        <v>25</v>
      </c>
      <c r="H14" s="17" t="s">
        <v>24</v>
      </c>
      <c r="I14" s="17" t="s">
        <v>25</v>
      </c>
      <c r="J14" s="17" t="s">
        <v>25</v>
      </c>
      <c r="K14" s="17" t="s">
        <v>25</v>
      </c>
      <c r="L14" s="17" t="s">
        <v>25</v>
      </c>
      <c r="M14" s="17" t="s">
        <v>25</v>
      </c>
      <c r="N14" s="17">
        <v>64.099999999999994</v>
      </c>
      <c r="O14" s="17">
        <v>1.64</v>
      </c>
      <c r="P14" s="17">
        <v>164</v>
      </c>
      <c r="Q14" s="19">
        <f t="shared" si="6"/>
        <v>23.832540154669843</v>
      </c>
      <c r="R14" s="17" t="str">
        <f t="shared" si="7"/>
        <v>NORMOPESO</v>
      </c>
      <c r="S14" s="17">
        <v>73</v>
      </c>
      <c r="T14" s="21">
        <f t="shared" si="0"/>
        <v>0.4451219512195122</v>
      </c>
      <c r="U14" s="17">
        <v>1</v>
      </c>
      <c r="V14" s="19">
        <f t="shared" ca="1" si="11"/>
        <v>35.494063013698629</v>
      </c>
      <c r="W14" s="17" t="str">
        <f t="shared" si="8"/>
        <v>normal</v>
      </c>
      <c r="X14" s="53" t="s">
        <v>267</v>
      </c>
      <c r="Y14" s="20">
        <f t="shared" si="12"/>
        <v>0</v>
      </c>
      <c r="Z14" s="17">
        <v>112</v>
      </c>
      <c r="AA14" s="21">
        <f t="shared" si="9"/>
        <v>0.6517857142857143</v>
      </c>
      <c r="AB14" s="17" t="str">
        <f t="shared" si="10"/>
        <v>normal</v>
      </c>
      <c r="AC14" s="17">
        <v>140</v>
      </c>
      <c r="AD14" s="17">
        <v>90</v>
      </c>
      <c r="AE14" s="20">
        <f t="shared" si="1"/>
        <v>106.66666666666667</v>
      </c>
      <c r="AF14" s="20" t="s">
        <v>166</v>
      </c>
      <c r="AG14" s="20" t="s">
        <v>255</v>
      </c>
      <c r="AH14" s="21">
        <v>1</v>
      </c>
      <c r="AI14" s="20" t="s">
        <v>168</v>
      </c>
      <c r="AJ14" s="20" t="s">
        <v>168</v>
      </c>
      <c r="AK14" s="17" t="s">
        <v>24</v>
      </c>
      <c r="AL14" s="17" t="s">
        <v>25</v>
      </c>
      <c r="AM14" s="17">
        <v>3.8</v>
      </c>
      <c r="AN14" s="17" t="s">
        <v>168</v>
      </c>
      <c r="AO14" s="22">
        <v>0</v>
      </c>
      <c r="AP14" s="22" t="s">
        <v>168</v>
      </c>
      <c r="AQ14" s="17" t="s">
        <v>25</v>
      </c>
      <c r="AR14" s="17">
        <v>108</v>
      </c>
      <c r="AS14" s="17">
        <v>221</v>
      </c>
      <c r="AT14" s="17">
        <v>146</v>
      </c>
      <c r="AU14" s="17">
        <v>5</v>
      </c>
      <c r="AV14" s="17">
        <v>1.1000000000000001</v>
      </c>
      <c r="AW14" s="17">
        <v>1.2</v>
      </c>
      <c r="AX14" s="24">
        <v>4.0999999999999996</v>
      </c>
      <c r="AY14" s="24">
        <v>0.54</v>
      </c>
      <c r="AZ14" s="21">
        <f t="shared" si="4"/>
        <v>3.4166666666666665</v>
      </c>
      <c r="BA14" s="21">
        <f t="shared" si="5"/>
        <v>4.166666666666667</v>
      </c>
      <c r="BB14" s="41" t="s">
        <v>0</v>
      </c>
      <c r="BC14" s="26" t="s">
        <v>247</v>
      </c>
      <c r="BD14" s="26" t="s">
        <v>255</v>
      </c>
      <c r="BE14" s="39">
        <v>0</v>
      </c>
      <c r="BF14" s="25">
        <v>0</v>
      </c>
      <c r="BG14" s="20">
        <f t="shared" si="2"/>
        <v>1</v>
      </c>
      <c r="BH14" s="17" t="str">
        <f t="shared" si="3"/>
        <v>Ausente</v>
      </c>
    </row>
    <row r="15" spans="1:60" x14ac:dyDescent="0.25">
      <c r="A15" s="17">
        <v>1</v>
      </c>
      <c r="B15" s="16" t="s">
        <v>245</v>
      </c>
      <c r="C15" s="18">
        <v>26782</v>
      </c>
      <c r="D15" s="38">
        <v>46.320547945205476</v>
      </c>
      <c r="E15" s="19" t="s">
        <v>78</v>
      </c>
      <c r="F15" s="17" t="s">
        <v>20</v>
      </c>
      <c r="G15" s="17" t="s">
        <v>25</v>
      </c>
      <c r="H15" s="17" t="s">
        <v>25</v>
      </c>
      <c r="I15" s="17" t="s">
        <v>25</v>
      </c>
      <c r="J15" s="17" t="s">
        <v>25</v>
      </c>
      <c r="K15" s="17" t="s">
        <v>25</v>
      </c>
      <c r="L15" s="17" t="s">
        <v>25</v>
      </c>
      <c r="M15" s="17" t="s">
        <v>25</v>
      </c>
      <c r="N15" s="17">
        <v>60.4</v>
      </c>
      <c r="O15" s="17">
        <v>1.61</v>
      </c>
      <c r="P15" s="17">
        <v>161</v>
      </c>
      <c r="Q15" s="19">
        <f t="shared" si="6"/>
        <v>23.301570155472394</v>
      </c>
      <c r="R15" s="17" t="str">
        <f t="shared" si="7"/>
        <v>NORMOPESO</v>
      </c>
      <c r="S15" s="17">
        <v>72.599999999999994</v>
      </c>
      <c r="T15" s="21">
        <f t="shared" si="0"/>
        <v>0.45093167701863351</v>
      </c>
      <c r="U15" s="17">
        <v>1</v>
      </c>
      <c r="V15" s="19">
        <f t="shared" si="11"/>
        <v>32.708241095890408</v>
      </c>
      <c r="W15" s="17" t="str">
        <f t="shared" si="8"/>
        <v>normal</v>
      </c>
      <c r="X15" s="53" t="s">
        <v>267</v>
      </c>
      <c r="Y15" s="20">
        <f t="shared" si="12"/>
        <v>0</v>
      </c>
      <c r="Z15" s="17">
        <v>103.2</v>
      </c>
      <c r="AA15" s="21">
        <f t="shared" si="9"/>
        <v>0.70348837209302317</v>
      </c>
      <c r="AB15" s="17" t="str">
        <f t="shared" si="10"/>
        <v>normal</v>
      </c>
      <c r="AC15" s="17">
        <v>100</v>
      </c>
      <c r="AD15" s="17">
        <v>70</v>
      </c>
      <c r="AE15" s="20">
        <f t="shared" si="1"/>
        <v>80</v>
      </c>
      <c r="AF15" s="20" t="s">
        <v>0</v>
      </c>
      <c r="AG15" s="20" t="s">
        <v>168</v>
      </c>
      <c r="AH15" s="21">
        <v>0</v>
      </c>
      <c r="AI15" s="20" t="s">
        <v>168</v>
      </c>
      <c r="AJ15" s="20" t="s">
        <v>168</v>
      </c>
      <c r="AK15" s="17" t="s">
        <v>25</v>
      </c>
      <c r="AL15" s="17" t="s">
        <v>25</v>
      </c>
      <c r="AM15" s="17">
        <v>3.6</v>
      </c>
      <c r="AN15" s="17" t="s">
        <v>168</v>
      </c>
      <c r="AO15" s="17">
        <v>0</v>
      </c>
      <c r="AP15" s="22" t="s">
        <v>168</v>
      </c>
      <c r="AQ15" s="17" t="s">
        <v>25</v>
      </c>
      <c r="AR15" s="17">
        <v>164</v>
      </c>
      <c r="AS15" s="17">
        <v>204</v>
      </c>
      <c r="AT15" s="17">
        <v>142</v>
      </c>
      <c r="AU15" s="17">
        <v>4.01</v>
      </c>
      <c r="AV15" s="17">
        <v>0.9</v>
      </c>
      <c r="AW15" s="17">
        <v>1.4</v>
      </c>
      <c r="AX15" s="24">
        <v>4.5</v>
      </c>
      <c r="AY15" s="24">
        <v>0.56000000000000005</v>
      </c>
      <c r="AZ15" s="21">
        <f t="shared" si="4"/>
        <v>3.2142857142857144</v>
      </c>
      <c r="BA15" s="21">
        <f t="shared" si="5"/>
        <v>2.8642857142857143</v>
      </c>
      <c r="BB15" s="39" t="s">
        <v>0</v>
      </c>
      <c r="BC15" s="39" t="s">
        <v>250</v>
      </c>
      <c r="BD15" s="39" t="s">
        <v>168</v>
      </c>
      <c r="BE15" s="25">
        <v>0</v>
      </c>
      <c r="BF15" s="40">
        <v>0</v>
      </c>
      <c r="BG15" s="20">
        <f t="shared" si="2"/>
        <v>0</v>
      </c>
      <c r="BH15" s="17" t="str">
        <f t="shared" si="3"/>
        <v>Ausente</v>
      </c>
    </row>
    <row r="16" spans="1:60" x14ac:dyDescent="0.25">
      <c r="A16" s="17">
        <v>163</v>
      </c>
      <c r="B16" s="16" t="s">
        <v>103</v>
      </c>
      <c r="C16" s="18">
        <v>26820</v>
      </c>
      <c r="D16" s="38">
        <f ca="1">IF(C16="","",(TODAY()-C16)/365)</f>
        <v>47.789041095890411</v>
      </c>
      <c r="E16" s="19" t="str">
        <f ca="1">IF(D16="","-",IF(D16&lt;20,"Menor de 20 años",IF(D16&lt;35,"Entre 20 y 34 años",IF(D16&lt;50,"Entre 35 y 49 años",IF(D16&lt;65,"Entre 40 y 64 años","Mayor de 65 años")))))</f>
        <v>Entre 35 y 49 años</v>
      </c>
      <c r="F16" s="17" t="s">
        <v>20</v>
      </c>
      <c r="G16" s="17" t="s">
        <v>25</v>
      </c>
      <c r="H16" s="17" t="s">
        <v>25</v>
      </c>
      <c r="I16" s="17" t="s">
        <v>25</v>
      </c>
      <c r="J16" s="17" t="s">
        <v>25</v>
      </c>
      <c r="K16" s="17" t="s">
        <v>25</v>
      </c>
      <c r="L16" s="17" t="s">
        <v>25</v>
      </c>
      <c r="M16" s="17" t="s">
        <v>25</v>
      </c>
      <c r="N16" s="17">
        <v>61.5</v>
      </c>
      <c r="O16" s="17">
        <v>1.62</v>
      </c>
      <c r="P16" s="17">
        <v>162</v>
      </c>
      <c r="Q16" s="19">
        <f t="shared" si="6"/>
        <v>23.433927754915405</v>
      </c>
      <c r="R16" s="17" t="str">
        <f t="shared" si="7"/>
        <v>NORMOPESO</v>
      </c>
      <c r="S16" s="17">
        <v>73.5</v>
      </c>
      <c r="T16" s="21">
        <f t="shared" si="0"/>
        <v>0.45370370370370372</v>
      </c>
      <c r="U16" s="17">
        <v>1</v>
      </c>
      <c r="V16" s="19">
        <f t="shared" ca="1" si="11"/>
        <v>33.427878082191782</v>
      </c>
      <c r="W16" s="17" t="str">
        <f t="shared" si="8"/>
        <v>normal</v>
      </c>
      <c r="X16" s="53" t="s">
        <v>267</v>
      </c>
      <c r="Y16" s="20">
        <f t="shared" si="12"/>
        <v>0</v>
      </c>
      <c r="Z16" s="17">
        <v>101.2</v>
      </c>
      <c r="AA16" s="21">
        <f t="shared" si="9"/>
        <v>0.72628458498023718</v>
      </c>
      <c r="AB16" s="17" t="str">
        <f t="shared" si="10"/>
        <v>normal</v>
      </c>
      <c r="AC16" s="17">
        <v>100</v>
      </c>
      <c r="AD16" s="17">
        <v>60</v>
      </c>
      <c r="AE16" s="20">
        <f t="shared" si="1"/>
        <v>73.333333333333329</v>
      </c>
      <c r="AF16" s="20" t="s">
        <v>0</v>
      </c>
      <c r="AG16" s="20" t="s">
        <v>168</v>
      </c>
      <c r="AH16" s="21">
        <v>0</v>
      </c>
      <c r="AI16" s="20" t="s">
        <v>168</v>
      </c>
      <c r="AJ16" s="20" t="s">
        <v>168</v>
      </c>
      <c r="AK16" s="17" t="s">
        <v>25</v>
      </c>
      <c r="AL16" s="17" t="s">
        <v>25</v>
      </c>
      <c r="AM16" s="17">
        <v>5</v>
      </c>
      <c r="AN16" s="17" t="s">
        <v>168</v>
      </c>
      <c r="AO16" s="17">
        <v>0</v>
      </c>
      <c r="AP16" s="22" t="s">
        <v>168</v>
      </c>
      <c r="AQ16" s="17" t="s">
        <v>25</v>
      </c>
      <c r="AR16" s="17">
        <v>101</v>
      </c>
      <c r="AS16" s="17">
        <v>351</v>
      </c>
      <c r="AT16" s="17">
        <v>200</v>
      </c>
      <c r="AU16" s="17">
        <v>4.2</v>
      </c>
      <c r="AV16" s="17">
        <v>1</v>
      </c>
      <c r="AW16" s="17">
        <v>1.22</v>
      </c>
      <c r="AX16" s="24">
        <v>4.0999999999999996</v>
      </c>
      <c r="AY16" s="24">
        <v>0.71</v>
      </c>
      <c r="AZ16" s="21">
        <f t="shared" si="4"/>
        <v>3.360655737704918</v>
      </c>
      <c r="BA16" s="21">
        <f t="shared" si="5"/>
        <v>3.4426229508196724</v>
      </c>
      <c r="BB16" s="40" t="s">
        <v>0</v>
      </c>
      <c r="BC16" s="39" t="s">
        <v>250</v>
      </c>
      <c r="BD16" s="39" t="s">
        <v>168</v>
      </c>
      <c r="BE16" s="25">
        <v>0</v>
      </c>
      <c r="BF16" s="40">
        <v>0</v>
      </c>
      <c r="BG16" s="20">
        <f t="shared" si="2"/>
        <v>0</v>
      </c>
      <c r="BH16" s="17" t="str">
        <f t="shared" si="3"/>
        <v>Ausente</v>
      </c>
    </row>
    <row r="17" spans="1:60" x14ac:dyDescent="0.25">
      <c r="A17" s="17">
        <v>125</v>
      </c>
      <c r="B17" s="16" t="s">
        <v>207</v>
      </c>
      <c r="C17" s="18">
        <v>32004</v>
      </c>
      <c r="D17" s="38">
        <f ca="1">IF(C17="","",(TODAY()-C17)/365)</f>
        <v>33.586301369863016</v>
      </c>
      <c r="E17" s="19" t="str">
        <f ca="1">IF(D17="","-",IF(D17&lt;20,"Menor de 20 años",IF(D17&lt;35,"Entre 20 y 34 años",IF(D17&lt;50,"Entre 35 y 49 años",IF(D17&lt;65,"Entre 40 y 64 años","Mayor de 65 años")))))</f>
        <v>Entre 20 y 34 años</v>
      </c>
      <c r="F17" s="17" t="s">
        <v>20</v>
      </c>
      <c r="G17" s="17" t="s">
        <v>25</v>
      </c>
      <c r="H17" s="17" t="s">
        <v>25</v>
      </c>
      <c r="I17" s="17" t="s">
        <v>25</v>
      </c>
      <c r="J17" s="17" t="s">
        <v>25</v>
      </c>
      <c r="K17" s="17" t="s">
        <v>25</v>
      </c>
      <c r="L17" s="17" t="s">
        <v>25</v>
      </c>
      <c r="M17" s="17" t="s">
        <v>25</v>
      </c>
      <c r="N17" s="17">
        <v>58.2</v>
      </c>
      <c r="O17" s="17">
        <v>1.67</v>
      </c>
      <c r="P17" s="17">
        <v>167</v>
      </c>
      <c r="Q17" s="19">
        <f t="shared" si="6"/>
        <v>20.868442755208147</v>
      </c>
      <c r="R17" s="17" t="str">
        <f t="shared" si="7"/>
        <v>NORMOPESO</v>
      </c>
      <c r="S17" s="17">
        <v>76</v>
      </c>
      <c r="T17" s="21">
        <f t="shared" si="0"/>
        <v>0.45508982035928142</v>
      </c>
      <c r="U17" s="17">
        <v>1</v>
      </c>
      <c r="V17" s="19">
        <f t="shared" ca="1" si="11"/>
        <v>31.386572602739726</v>
      </c>
      <c r="W17" s="17" t="str">
        <f t="shared" si="8"/>
        <v>normal</v>
      </c>
      <c r="X17" s="53" t="s">
        <v>267</v>
      </c>
      <c r="Y17" s="20">
        <f t="shared" si="12"/>
        <v>0</v>
      </c>
      <c r="Z17" s="17">
        <v>115</v>
      </c>
      <c r="AA17" s="21">
        <f t="shared" si="9"/>
        <v>0.66086956521739126</v>
      </c>
      <c r="AB17" s="17" t="str">
        <f t="shared" si="10"/>
        <v>normal</v>
      </c>
      <c r="AC17" s="17">
        <v>120</v>
      </c>
      <c r="AD17" s="17">
        <v>75</v>
      </c>
      <c r="AE17" s="20">
        <f t="shared" si="1"/>
        <v>90</v>
      </c>
      <c r="AF17" s="20" t="s">
        <v>0</v>
      </c>
      <c r="AG17" s="20" t="s">
        <v>168</v>
      </c>
      <c r="AH17" s="21">
        <v>0</v>
      </c>
      <c r="AI17" s="20" t="s">
        <v>168</v>
      </c>
      <c r="AJ17" s="20" t="s">
        <v>168</v>
      </c>
      <c r="AK17" s="17" t="s">
        <v>25</v>
      </c>
      <c r="AL17" s="17" t="s">
        <v>25</v>
      </c>
      <c r="AM17" s="17">
        <v>4.0999999999999996</v>
      </c>
      <c r="AN17" s="17" t="s">
        <v>168</v>
      </c>
      <c r="AO17" s="22">
        <v>0</v>
      </c>
      <c r="AP17" s="22" t="s">
        <v>168</v>
      </c>
      <c r="AQ17" s="17" t="s">
        <v>25</v>
      </c>
      <c r="AR17" s="17">
        <v>62</v>
      </c>
      <c r="AS17" s="17">
        <v>323</v>
      </c>
      <c r="AT17" s="17">
        <v>124.9</v>
      </c>
      <c r="AU17" s="17">
        <v>3.8</v>
      </c>
      <c r="AV17" s="17">
        <v>1.21</v>
      </c>
      <c r="AW17" s="17">
        <v>1.2</v>
      </c>
      <c r="AX17" s="24">
        <v>3.5</v>
      </c>
      <c r="AY17" s="24">
        <v>0.64</v>
      </c>
      <c r="AZ17" s="21">
        <f t="shared" si="4"/>
        <v>2.916666666666667</v>
      </c>
      <c r="BA17" s="21">
        <f t="shared" si="5"/>
        <v>3.1666666666666665</v>
      </c>
      <c r="BB17" s="39" t="s">
        <v>0</v>
      </c>
      <c r="BC17" s="39" t="s">
        <v>250</v>
      </c>
      <c r="BD17" s="39" t="s">
        <v>168</v>
      </c>
      <c r="BE17" s="40">
        <v>0</v>
      </c>
      <c r="BF17" s="25">
        <v>0</v>
      </c>
      <c r="BG17" s="20">
        <f t="shared" si="2"/>
        <v>0</v>
      </c>
      <c r="BH17" s="17" t="str">
        <f t="shared" si="3"/>
        <v>Ausente</v>
      </c>
    </row>
    <row r="18" spans="1:60" x14ac:dyDescent="0.25">
      <c r="A18" s="17">
        <v>109</v>
      </c>
      <c r="B18" s="16" t="s">
        <v>243</v>
      </c>
      <c r="C18" s="18">
        <v>26820</v>
      </c>
      <c r="D18" s="38">
        <v>46.320547945205476</v>
      </c>
      <c r="E18" s="19" t="s">
        <v>78</v>
      </c>
      <c r="F18" s="17" t="s">
        <v>20</v>
      </c>
      <c r="G18" s="17" t="s">
        <v>25</v>
      </c>
      <c r="H18" s="17" t="s">
        <v>25</v>
      </c>
      <c r="I18" s="17" t="s">
        <v>25</v>
      </c>
      <c r="J18" s="17" t="s">
        <v>25</v>
      </c>
      <c r="K18" s="17" t="s">
        <v>25</v>
      </c>
      <c r="L18" s="17" t="s">
        <v>25</v>
      </c>
      <c r="M18" s="17" t="s">
        <v>25</v>
      </c>
      <c r="N18" s="17">
        <v>61.5</v>
      </c>
      <c r="O18" s="17">
        <v>1.62</v>
      </c>
      <c r="P18" s="17">
        <v>162</v>
      </c>
      <c r="Q18" s="19">
        <f t="shared" si="6"/>
        <v>23.433927754915405</v>
      </c>
      <c r="R18" s="17" t="str">
        <f t="shared" si="7"/>
        <v>NORMOPESO</v>
      </c>
      <c r="S18" s="17">
        <v>74.099999999999994</v>
      </c>
      <c r="T18" s="21">
        <f t="shared" si="0"/>
        <v>0.45740740740740737</v>
      </c>
      <c r="U18" s="17">
        <v>1</v>
      </c>
      <c r="V18" s="19">
        <f t="shared" si="11"/>
        <v>33.366741095890411</v>
      </c>
      <c r="W18" s="17" t="str">
        <f t="shared" si="8"/>
        <v>normal</v>
      </c>
      <c r="X18" s="53" t="s">
        <v>267</v>
      </c>
      <c r="Y18" s="20">
        <f t="shared" si="12"/>
        <v>0</v>
      </c>
      <c r="Z18" s="17">
        <v>102</v>
      </c>
      <c r="AA18" s="21">
        <f t="shared" si="9"/>
        <v>0.72647058823529409</v>
      </c>
      <c r="AB18" s="17" t="str">
        <f t="shared" si="10"/>
        <v>normal</v>
      </c>
      <c r="AC18" s="17">
        <v>110</v>
      </c>
      <c r="AD18" s="17">
        <v>70</v>
      </c>
      <c r="AE18" s="20">
        <f t="shared" si="1"/>
        <v>83.333333333333329</v>
      </c>
      <c r="AF18" s="20" t="s">
        <v>0</v>
      </c>
      <c r="AG18" s="20" t="s">
        <v>168</v>
      </c>
      <c r="AH18" s="21">
        <v>0</v>
      </c>
      <c r="AI18" s="20" t="s">
        <v>168</v>
      </c>
      <c r="AJ18" s="20" t="s">
        <v>168</v>
      </c>
      <c r="AK18" s="17" t="s">
        <v>25</v>
      </c>
      <c r="AL18" s="17" t="s">
        <v>25</v>
      </c>
      <c r="AM18" s="17">
        <v>4.5</v>
      </c>
      <c r="AN18" s="17" t="s">
        <v>168</v>
      </c>
      <c r="AO18" s="17">
        <v>0</v>
      </c>
      <c r="AP18" s="22" t="s">
        <v>168</v>
      </c>
      <c r="AQ18" s="17" t="s">
        <v>25</v>
      </c>
      <c r="AR18" s="17">
        <v>1.5</v>
      </c>
      <c r="AS18" s="17">
        <v>321</v>
      </c>
      <c r="AT18" s="17">
        <v>175</v>
      </c>
      <c r="AU18" s="17">
        <v>3.6</v>
      </c>
      <c r="AV18" s="17">
        <v>0.89</v>
      </c>
      <c r="AW18" s="17">
        <v>1.21</v>
      </c>
      <c r="AX18" s="24">
        <v>4.2</v>
      </c>
      <c r="AY18" s="24">
        <v>0.64</v>
      </c>
      <c r="AZ18" s="21">
        <f t="shared" si="4"/>
        <v>3.4710743801652897</v>
      </c>
      <c r="BA18" s="21">
        <f t="shared" si="5"/>
        <v>2.9752066115702482</v>
      </c>
      <c r="BB18" s="39" t="s">
        <v>0</v>
      </c>
      <c r="BC18" s="39" t="s">
        <v>250</v>
      </c>
      <c r="BD18" s="39" t="s">
        <v>168</v>
      </c>
      <c r="BE18" s="25">
        <v>0</v>
      </c>
      <c r="BF18" s="40">
        <v>0</v>
      </c>
      <c r="BG18" s="20">
        <f t="shared" si="2"/>
        <v>0</v>
      </c>
      <c r="BH18" s="17" t="str">
        <f t="shared" si="3"/>
        <v>Ausente</v>
      </c>
    </row>
    <row r="19" spans="1:60" x14ac:dyDescent="0.25">
      <c r="A19" s="17">
        <v>13</v>
      </c>
      <c r="B19" s="16" t="s">
        <v>211</v>
      </c>
      <c r="C19" s="18">
        <v>31263</v>
      </c>
      <c r="D19" s="38">
        <f ca="1">IF(C19="","",(TODAY()-C19)/365)</f>
        <v>35.61643835616438</v>
      </c>
      <c r="E19" s="19" t="str">
        <f ca="1">IF(D19="","-",IF(D19&lt;20,"Menor de 20 años",IF(D19&lt;35,"Entre 20 y 34 años",IF(D19&lt;50,"Entre 35 y 49 años",IF(D19&lt;65,"Entre 40 y 64 años","Mayor de 65 años")))))</f>
        <v>Entre 35 y 49 años</v>
      </c>
      <c r="F19" s="17" t="s">
        <v>20</v>
      </c>
      <c r="G19" s="17" t="s">
        <v>25</v>
      </c>
      <c r="H19" s="17" t="s">
        <v>25</v>
      </c>
      <c r="I19" s="17" t="s">
        <v>25</v>
      </c>
      <c r="J19" s="17" t="s">
        <v>25</v>
      </c>
      <c r="K19" s="17" t="s">
        <v>25</v>
      </c>
      <c r="L19" s="17" t="s">
        <v>25</v>
      </c>
      <c r="M19" s="17" t="s">
        <v>25</v>
      </c>
      <c r="N19" s="17">
        <v>56.4</v>
      </c>
      <c r="O19" s="17">
        <v>1.61</v>
      </c>
      <c r="P19" s="17">
        <v>161</v>
      </c>
      <c r="Q19" s="19">
        <f t="shared" si="6"/>
        <v>21.758419814050381</v>
      </c>
      <c r="R19" s="17" t="str">
        <f t="shared" si="7"/>
        <v>NORMOPESO</v>
      </c>
      <c r="S19" s="17">
        <v>74</v>
      </c>
      <c r="T19" s="21">
        <f t="shared" si="0"/>
        <v>0.45962732919254656</v>
      </c>
      <c r="U19" s="17">
        <v>1</v>
      </c>
      <c r="V19" s="19">
        <v>27.916956164383564</v>
      </c>
      <c r="W19" s="17" t="str">
        <f t="shared" si="8"/>
        <v>normal</v>
      </c>
      <c r="X19" s="53" t="s">
        <v>267</v>
      </c>
      <c r="Y19" s="20">
        <v>0</v>
      </c>
      <c r="Z19" s="17">
        <v>94</v>
      </c>
      <c r="AA19" s="21">
        <f t="shared" si="9"/>
        <v>0.78723404255319152</v>
      </c>
      <c r="AB19" s="17" t="str">
        <f t="shared" si="10"/>
        <v>normal</v>
      </c>
      <c r="AC19" s="17">
        <v>100</v>
      </c>
      <c r="AD19" s="17">
        <v>70</v>
      </c>
      <c r="AE19" s="20">
        <f t="shared" si="1"/>
        <v>80</v>
      </c>
      <c r="AF19" s="20" t="s">
        <v>0</v>
      </c>
      <c r="AG19" s="20" t="s">
        <v>168</v>
      </c>
      <c r="AH19" s="21">
        <v>0</v>
      </c>
      <c r="AI19" s="20" t="s">
        <v>168</v>
      </c>
      <c r="AJ19" s="20" t="s">
        <v>168</v>
      </c>
      <c r="AK19" s="17" t="s">
        <v>25</v>
      </c>
      <c r="AL19" s="17" t="s">
        <v>25</v>
      </c>
      <c r="AM19" s="17">
        <v>4.0199999999999996</v>
      </c>
      <c r="AN19" s="17" t="s">
        <v>168</v>
      </c>
      <c r="AO19" s="22">
        <v>0</v>
      </c>
      <c r="AP19" s="22" t="s">
        <v>168</v>
      </c>
      <c r="AQ19" s="17" t="s">
        <v>25</v>
      </c>
      <c r="AR19" s="17">
        <v>99</v>
      </c>
      <c r="AS19" s="17">
        <v>364</v>
      </c>
      <c r="AT19" s="17">
        <v>164</v>
      </c>
      <c r="AU19" s="17">
        <v>4.2</v>
      </c>
      <c r="AV19" s="17">
        <v>1.41</v>
      </c>
      <c r="AW19" s="17">
        <v>1.31</v>
      </c>
      <c r="AX19" s="24">
        <v>4.1500000000000004</v>
      </c>
      <c r="AY19" s="24">
        <v>0.81</v>
      </c>
      <c r="AZ19" s="21">
        <f t="shared" si="4"/>
        <v>3.16793893129771</v>
      </c>
      <c r="BA19" s="21">
        <f t="shared" si="5"/>
        <v>3.2061068702290076</v>
      </c>
      <c r="BB19" s="39" t="s">
        <v>0</v>
      </c>
      <c r="BC19" s="39" t="s">
        <v>250</v>
      </c>
      <c r="BD19" s="39" t="s">
        <v>168</v>
      </c>
      <c r="BE19" s="42">
        <v>0</v>
      </c>
      <c r="BF19" s="20">
        <v>0</v>
      </c>
      <c r="BG19" s="20">
        <f t="shared" si="2"/>
        <v>0</v>
      </c>
      <c r="BH19" s="17" t="str">
        <f t="shared" si="3"/>
        <v>Ausente</v>
      </c>
    </row>
    <row r="20" spans="1:60" x14ac:dyDescent="0.25">
      <c r="A20" s="17">
        <v>156</v>
      </c>
      <c r="B20" s="16" t="s">
        <v>240</v>
      </c>
      <c r="C20" s="18">
        <v>30245</v>
      </c>
      <c r="D20" s="38">
        <f ca="1">IF(C20="","",(TODAY()-C20)/365)</f>
        <v>38.405479452054792</v>
      </c>
      <c r="E20" s="19" t="str">
        <f ca="1">IF(D20="","-",IF(D20&lt;20,"Menor de 20 años",IF(D20&lt;35,"Entre 20 y 34 años",IF(D20&lt;50,"Entre 35 y 49 años",IF(D20&lt;65,"Entre 40 y 64 años","Mayor de 65 años")))))</f>
        <v>Entre 35 y 49 años</v>
      </c>
      <c r="F20" s="17" t="s">
        <v>20</v>
      </c>
      <c r="G20" s="17" t="s">
        <v>25</v>
      </c>
      <c r="H20" s="17" t="s">
        <v>25</v>
      </c>
      <c r="I20" s="17" t="s">
        <v>25</v>
      </c>
      <c r="J20" s="17" t="s">
        <v>24</v>
      </c>
      <c r="K20" s="17" t="s">
        <v>25</v>
      </c>
      <c r="L20" s="17" t="s">
        <v>25</v>
      </c>
      <c r="M20" s="17" t="s">
        <v>25</v>
      </c>
      <c r="N20" s="17">
        <v>62.5</v>
      </c>
      <c r="O20" s="17">
        <v>1.63</v>
      </c>
      <c r="P20" s="17">
        <v>163</v>
      </c>
      <c r="Q20" s="19">
        <f t="shared" si="6"/>
        <v>23.523655387858032</v>
      </c>
      <c r="R20" s="17" t="str">
        <f t="shared" si="7"/>
        <v>NORMOPESO</v>
      </c>
      <c r="S20" s="17">
        <v>75</v>
      </c>
      <c r="T20" s="21">
        <f t="shared" si="0"/>
        <v>0.46012269938650308</v>
      </c>
      <c r="U20" s="17">
        <v>1</v>
      </c>
      <c r="V20" s="19">
        <f ca="1">IF(S20="","-",IF(F20="f",0.439*S20+0.221*D20-9.4,0.567*S20+0.101*D20-31.8))</f>
        <v>32.012610958904105</v>
      </c>
      <c r="W20" s="17" t="str">
        <f t="shared" si="8"/>
        <v>normal</v>
      </c>
      <c r="X20" s="53" t="s">
        <v>267</v>
      </c>
      <c r="Y20" s="20">
        <f>IF(S20="","-",IF(F20="f",IF(S20&lt;80,0,IF(S20&lt;88,0,IF(S20&gt;87.9999,1))),IF(S20&lt;94,0,IF(S20&lt;102,0,IF(S20&gt;101.999,1)))))</f>
        <v>0</v>
      </c>
      <c r="Z20" s="17">
        <v>102</v>
      </c>
      <c r="AA20" s="21">
        <f t="shared" si="9"/>
        <v>0.73529411764705888</v>
      </c>
      <c r="AB20" s="17" t="str">
        <f t="shared" si="10"/>
        <v>normal</v>
      </c>
      <c r="AC20" s="17">
        <v>105</v>
      </c>
      <c r="AD20" s="17">
        <v>65</v>
      </c>
      <c r="AE20" s="20">
        <f t="shared" si="1"/>
        <v>78.333333333333329</v>
      </c>
      <c r="AF20" s="20" t="s">
        <v>0</v>
      </c>
      <c r="AG20" s="20" t="s">
        <v>168</v>
      </c>
      <c r="AH20" s="21">
        <v>0</v>
      </c>
      <c r="AI20" s="20" t="s">
        <v>168</v>
      </c>
      <c r="AJ20" s="20" t="s">
        <v>168</v>
      </c>
      <c r="AK20" s="17" t="s">
        <v>25</v>
      </c>
      <c r="AL20" s="17" t="s">
        <v>25</v>
      </c>
      <c r="AM20" s="17">
        <v>3.2</v>
      </c>
      <c r="AN20" s="17" t="s">
        <v>168</v>
      </c>
      <c r="AO20" s="17">
        <v>0</v>
      </c>
      <c r="AP20" s="22" t="s">
        <v>168</v>
      </c>
      <c r="AQ20" s="17" t="s">
        <v>25</v>
      </c>
      <c r="AR20" s="17">
        <v>72</v>
      </c>
      <c r="AS20" s="17">
        <v>321</v>
      </c>
      <c r="AT20" s="17">
        <v>112</v>
      </c>
      <c r="AU20" s="17">
        <v>3.5</v>
      </c>
      <c r="AV20" s="17">
        <v>0.87</v>
      </c>
      <c r="AW20" s="17">
        <v>1.23</v>
      </c>
      <c r="AX20" s="24">
        <v>4.0999999999999996</v>
      </c>
      <c r="AY20" s="24">
        <v>0.36</v>
      </c>
      <c r="AZ20" s="21">
        <f t="shared" si="4"/>
        <v>3.333333333333333</v>
      </c>
      <c r="BA20" s="21">
        <f t="shared" si="5"/>
        <v>2.845528455284553</v>
      </c>
      <c r="BB20" s="40" t="s">
        <v>0</v>
      </c>
      <c r="BC20" s="39" t="s">
        <v>250</v>
      </c>
      <c r="BD20" s="39" t="s">
        <v>168</v>
      </c>
      <c r="BE20" s="39">
        <v>0</v>
      </c>
      <c r="BF20" s="40">
        <v>0</v>
      </c>
      <c r="BG20" s="20">
        <f t="shared" si="2"/>
        <v>0</v>
      </c>
      <c r="BH20" s="17" t="str">
        <f t="shared" si="3"/>
        <v>Ausente</v>
      </c>
    </row>
    <row r="21" spans="1:60" x14ac:dyDescent="0.25">
      <c r="A21" s="17">
        <v>22</v>
      </c>
      <c r="B21" s="16" t="s">
        <v>194</v>
      </c>
      <c r="C21" s="18">
        <v>23155</v>
      </c>
      <c r="D21" s="38">
        <f ca="1">IF(C21="","",(TODAY()-C21)/365)</f>
        <v>57.830136986301369</v>
      </c>
      <c r="E21" s="19" t="str">
        <f ca="1">IF(D21="","-",IF(D21&lt;20,"Menor de 20 años",IF(D21&lt;35,"Entre 20 y 34 años",IF(D21&lt;50,"Entre 35 y 49 años",IF(D21&lt;65,"Entre 40 y 64 años","Mayor de 65 años")))))</f>
        <v>Entre 40 y 64 años</v>
      </c>
      <c r="F21" s="17" t="s">
        <v>20</v>
      </c>
      <c r="G21" s="17" t="s">
        <v>25</v>
      </c>
      <c r="H21" s="17" t="s">
        <v>24</v>
      </c>
      <c r="I21" s="17" t="s">
        <v>24</v>
      </c>
      <c r="J21" s="17" t="s">
        <v>25</v>
      </c>
      <c r="K21" s="17" t="s">
        <v>25</v>
      </c>
      <c r="L21" s="17" t="s">
        <v>25</v>
      </c>
      <c r="M21" s="17" t="s">
        <v>25</v>
      </c>
      <c r="N21" s="17">
        <v>62.1</v>
      </c>
      <c r="O21" s="17">
        <v>1.65</v>
      </c>
      <c r="P21" s="17">
        <v>165</v>
      </c>
      <c r="Q21" s="19">
        <f t="shared" si="6"/>
        <v>22.809917355371905</v>
      </c>
      <c r="R21" s="17" t="str">
        <f t="shared" si="7"/>
        <v>NORMOPESO</v>
      </c>
      <c r="S21" s="17">
        <v>76</v>
      </c>
      <c r="T21" s="21">
        <f t="shared" si="0"/>
        <v>0.46060606060606063</v>
      </c>
      <c r="U21" s="17">
        <v>1</v>
      </c>
      <c r="V21" s="19">
        <f ca="1">IF(S21="","-",IF(F21="f",0.439*S21+0.221*D21-9.4,0.567*S21+0.101*D21-31.8))</f>
        <v>36.744460273972599</v>
      </c>
      <c r="W21" s="17" t="str">
        <f t="shared" si="8"/>
        <v>normal</v>
      </c>
      <c r="X21" s="53" t="s">
        <v>267</v>
      </c>
      <c r="Y21" s="20">
        <f>IF(S21="","-",IF(F21="f",IF(S21&lt;80,0,IF(S21&lt;88,0,IF(S21&gt;87.9999,1))),IF(S21&lt;94,0,IF(S21&lt;102,0,IF(S21&gt;101.999,1)))))</f>
        <v>0</v>
      </c>
      <c r="Z21" s="17">
        <v>120</v>
      </c>
      <c r="AA21" s="21">
        <f t="shared" si="9"/>
        <v>0.6333333333333333</v>
      </c>
      <c r="AB21" s="17" t="str">
        <f t="shared" si="10"/>
        <v>normal</v>
      </c>
      <c r="AC21" s="17">
        <v>120</v>
      </c>
      <c r="AD21" s="17">
        <v>80</v>
      </c>
      <c r="AE21" s="20">
        <f t="shared" si="1"/>
        <v>93.333333333333329</v>
      </c>
      <c r="AF21" s="20" t="s">
        <v>0</v>
      </c>
      <c r="AG21" s="20" t="s">
        <v>168</v>
      </c>
      <c r="AH21" s="21">
        <v>0</v>
      </c>
      <c r="AI21" s="20" t="s">
        <v>168</v>
      </c>
      <c r="AJ21" s="20" t="s">
        <v>168</v>
      </c>
      <c r="AK21" s="17" t="s">
        <v>24</v>
      </c>
      <c r="AL21" s="17" t="s">
        <v>25</v>
      </c>
      <c r="AM21" s="17">
        <v>4.0999999999999996</v>
      </c>
      <c r="AN21" s="17" t="s">
        <v>168</v>
      </c>
      <c r="AO21" s="17">
        <v>0</v>
      </c>
      <c r="AP21" s="22" t="s">
        <v>168</v>
      </c>
      <c r="AQ21" s="17" t="s">
        <v>25</v>
      </c>
      <c r="AR21" s="17">
        <v>104</v>
      </c>
      <c r="AS21" s="17">
        <v>242</v>
      </c>
      <c r="AT21" s="17">
        <v>154</v>
      </c>
      <c r="AU21" s="17">
        <v>3.6</v>
      </c>
      <c r="AV21" s="17">
        <v>0.84</v>
      </c>
      <c r="AW21" s="17">
        <v>1.42</v>
      </c>
      <c r="AX21" s="24">
        <v>4</v>
      </c>
      <c r="AY21" s="24">
        <v>0.7</v>
      </c>
      <c r="AZ21" s="21">
        <f t="shared" si="4"/>
        <v>2.8169014084507045</v>
      </c>
      <c r="BA21" s="21">
        <f t="shared" si="5"/>
        <v>2.535211267605634</v>
      </c>
      <c r="BB21" s="43" t="s">
        <v>0</v>
      </c>
      <c r="BC21" s="26" t="s">
        <v>247</v>
      </c>
      <c r="BD21" s="26" t="s">
        <v>255</v>
      </c>
      <c r="BE21" s="39">
        <v>0</v>
      </c>
      <c r="BF21" s="20">
        <v>0</v>
      </c>
      <c r="BG21" s="20">
        <f t="shared" si="2"/>
        <v>0</v>
      </c>
      <c r="BH21" s="17" t="str">
        <f t="shared" si="3"/>
        <v>Ausente</v>
      </c>
    </row>
    <row r="22" spans="1:60" x14ac:dyDescent="0.25">
      <c r="A22" s="17">
        <v>158</v>
      </c>
      <c r="B22" s="16" t="s">
        <v>204</v>
      </c>
      <c r="C22" s="18">
        <v>31778</v>
      </c>
      <c r="D22" s="38">
        <f ca="1">IF(C22="","",(TODAY()-C22)/365)</f>
        <v>34.205479452054796</v>
      </c>
      <c r="E22" s="19" t="str">
        <f ca="1">IF(D22="","-",IF(D22&lt;20,"Menor de 20 años",IF(D22&lt;35,"Entre 20 y 34 años",IF(D22&lt;50,"Entre 35 y 49 años",IF(D22&lt;65,"Entre 40 y 64 años","Mayor de 65 años")))))</f>
        <v>Entre 20 y 34 años</v>
      </c>
      <c r="F22" s="17" t="s">
        <v>20</v>
      </c>
      <c r="G22" s="17" t="s">
        <v>25</v>
      </c>
      <c r="H22" s="17" t="s">
        <v>25</v>
      </c>
      <c r="I22" s="17" t="s">
        <v>25</v>
      </c>
      <c r="J22" s="17" t="s">
        <v>25</v>
      </c>
      <c r="K22" s="17" t="s">
        <v>25</v>
      </c>
      <c r="L22" s="17" t="s">
        <v>25</v>
      </c>
      <c r="M22" s="17" t="s">
        <v>25</v>
      </c>
      <c r="N22" s="17">
        <v>59.5</v>
      </c>
      <c r="O22" s="17">
        <v>1.64</v>
      </c>
      <c r="P22" s="17">
        <v>164</v>
      </c>
      <c r="Q22" s="19">
        <f t="shared" si="6"/>
        <v>22.122248661511009</v>
      </c>
      <c r="R22" s="17" t="str">
        <f t="shared" si="7"/>
        <v>NORMOPESO</v>
      </c>
      <c r="S22" s="17">
        <v>76</v>
      </c>
      <c r="T22" s="21">
        <f t="shared" si="0"/>
        <v>0.46341463414634149</v>
      </c>
      <c r="U22" s="17">
        <v>1</v>
      </c>
      <c r="V22" s="19">
        <f ca="1">IF(S22="","-",IF(F22="f",0.439*S22+0.221*D22-9.4,0.567*S22+0.101*D22-31.8))</f>
        <v>31.523410958904108</v>
      </c>
      <c r="W22" s="17" t="str">
        <f t="shared" si="8"/>
        <v>normal</v>
      </c>
      <c r="X22" s="53" t="s">
        <v>267</v>
      </c>
      <c r="Y22" s="20">
        <f>IF(S22="","-",IF(F22="f",IF(S22&lt;80,0,IF(S22&lt;88,0,IF(S22&gt;87.9999,1))),IF(S22&lt;94,0,IF(S22&lt;102,0,IF(S22&gt;101.999,1)))))</f>
        <v>0</v>
      </c>
      <c r="Z22" s="17">
        <v>97</v>
      </c>
      <c r="AA22" s="21">
        <f t="shared" si="9"/>
        <v>0.78350515463917525</v>
      </c>
      <c r="AB22" s="17" t="str">
        <f t="shared" si="10"/>
        <v>normal</v>
      </c>
      <c r="AC22" s="17">
        <v>110</v>
      </c>
      <c r="AD22" s="17">
        <v>80</v>
      </c>
      <c r="AE22" s="20">
        <f t="shared" si="1"/>
        <v>90</v>
      </c>
      <c r="AF22" s="20" t="s">
        <v>0</v>
      </c>
      <c r="AG22" s="20" t="s">
        <v>168</v>
      </c>
      <c r="AH22" s="21">
        <v>0</v>
      </c>
      <c r="AI22" s="20" t="s">
        <v>168</v>
      </c>
      <c r="AJ22" s="20" t="s">
        <v>168</v>
      </c>
      <c r="AK22" s="17" t="s">
        <v>25</v>
      </c>
      <c r="AL22" s="17" t="s">
        <v>25</v>
      </c>
      <c r="AM22" s="17">
        <v>3.9</v>
      </c>
      <c r="AN22" s="17" t="s">
        <v>168</v>
      </c>
      <c r="AO22" s="22">
        <v>0</v>
      </c>
      <c r="AP22" s="22" t="s">
        <v>168</v>
      </c>
      <c r="AQ22" s="17" t="s">
        <v>25</v>
      </c>
      <c r="AR22" s="17">
        <v>81</v>
      </c>
      <c r="AS22" s="17">
        <v>325</v>
      </c>
      <c r="AT22" s="17">
        <v>101</v>
      </c>
      <c r="AU22" s="17">
        <v>4.5</v>
      </c>
      <c r="AV22" s="17">
        <v>1.42</v>
      </c>
      <c r="AW22" s="17">
        <v>1.5</v>
      </c>
      <c r="AX22" s="24">
        <v>3.2</v>
      </c>
      <c r="AY22" s="24">
        <v>0.7</v>
      </c>
      <c r="AZ22" s="21">
        <f t="shared" si="4"/>
        <v>2.1333333333333333</v>
      </c>
      <c r="BA22" s="21">
        <f t="shared" si="5"/>
        <v>3</v>
      </c>
      <c r="BB22" s="39" t="s">
        <v>0</v>
      </c>
      <c r="BC22" s="39" t="s">
        <v>250</v>
      </c>
      <c r="BD22" s="39" t="s">
        <v>168</v>
      </c>
      <c r="BE22" s="39">
        <v>0</v>
      </c>
      <c r="BF22" s="25">
        <v>0</v>
      </c>
      <c r="BG22" s="20">
        <f t="shared" si="2"/>
        <v>0</v>
      </c>
      <c r="BH22" s="17" t="str">
        <f t="shared" si="3"/>
        <v>Ausente</v>
      </c>
    </row>
    <row r="23" spans="1:60" x14ac:dyDescent="0.25">
      <c r="A23" s="17">
        <v>29</v>
      </c>
      <c r="B23" s="16" t="s">
        <v>59</v>
      </c>
      <c r="C23" s="18">
        <v>33861</v>
      </c>
      <c r="D23" s="38">
        <v>27.087671232876712</v>
      </c>
      <c r="E23" s="19" t="s">
        <v>77</v>
      </c>
      <c r="F23" s="17" t="s">
        <v>21</v>
      </c>
      <c r="G23" s="17" t="s">
        <v>25</v>
      </c>
      <c r="H23" s="17" t="s">
        <v>25</v>
      </c>
      <c r="I23" s="17" t="s">
        <v>25</v>
      </c>
      <c r="J23" s="17" t="s">
        <v>25</v>
      </c>
      <c r="K23" s="17" t="s">
        <v>25</v>
      </c>
      <c r="L23" s="17" t="s">
        <v>25</v>
      </c>
      <c r="M23" s="17" t="s">
        <v>25</v>
      </c>
      <c r="N23" s="17">
        <v>62</v>
      </c>
      <c r="O23" s="17">
        <v>1.72</v>
      </c>
      <c r="P23" s="17">
        <v>172</v>
      </c>
      <c r="Q23" s="19">
        <v>21.107266435986162</v>
      </c>
      <c r="R23" s="17" t="s">
        <v>29</v>
      </c>
      <c r="S23" s="17">
        <v>80</v>
      </c>
      <c r="T23" s="21">
        <f t="shared" si="0"/>
        <v>0.46511627906976744</v>
      </c>
      <c r="U23" s="17">
        <v>1</v>
      </c>
      <c r="V23" s="19">
        <v>15.161854794520547</v>
      </c>
      <c r="W23" s="17" t="s">
        <v>91</v>
      </c>
      <c r="Y23" s="20">
        <v>0</v>
      </c>
      <c r="Z23" s="17">
        <v>90</v>
      </c>
      <c r="AA23" s="21">
        <v>0.88636363636363635</v>
      </c>
      <c r="AB23" s="17" t="s">
        <v>91</v>
      </c>
      <c r="AC23" s="17">
        <v>100</v>
      </c>
      <c r="AD23" s="17">
        <v>70</v>
      </c>
      <c r="AE23" s="20">
        <f t="shared" si="1"/>
        <v>80</v>
      </c>
      <c r="AF23" s="20" t="s">
        <v>0</v>
      </c>
      <c r="AG23" s="20" t="s">
        <v>168</v>
      </c>
      <c r="AH23" s="21">
        <v>0</v>
      </c>
      <c r="AI23" s="20" t="s">
        <v>168</v>
      </c>
      <c r="AJ23" s="20" t="s">
        <v>168</v>
      </c>
      <c r="AK23" s="17" t="s">
        <v>25</v>
      </c>
      <c r="AL23" s="17" t="s">
        <v>25</v>
      </c>
      <c r="AM23" s="17">
        <v>4.3</v>
      </c>
      <c r="AN23" s="17" t="s">
        <v>168</v>
      </c>
      <c r="AO23" s="22">
        <v>0</v>
      </c>
      <c r="AP23" s="22" t="s">
        <v>168</v>
      </c>
      <c r="AQ23" s="17" t="s">
        <v>25</v>
      </c>
      <c r="AR23" s="17">
        <v>103</v>
      </c>
      <c r="AS23" s="17">
        <v>254</v>
      </c>
      <c r="AT23" s="17">
        <v>124</v>
      </c>
      <c r="AU23" s="17">
        <v>4.8</v>
      </c>
      <c r="AV23" s="17">
        <v>1.28</v>
      </c>
      <c r="AW23" s="17">
        <v>1.24</v>
      </c>
      <c r="AX23" s="24">
        <v>4</v>
      </c>
      <c r="AY23" s="24">
        <v>0.5</v>
      </c>
      <c r="AZ23" s="21">
        <f t="shared" si="4"/>
        <v>3.2258064516129035</v>
      </c>
      <c r="BA23" s="21">
        <f t="shared" si="5"/>
        <v>3.8709677419354835</v>
      </c>
      <c r="BB23" s="39" t="s">
        <v>0</v>
      </c>
      <c r="BC23" s="39" t="s">
        <v>250</v>
      </c>
      <c r="BD23" s="39" t="s">
        <v>168</v>
      </c>
      <c r="BE23" s="25">
        <v>0</v>
      </c>
      <c r="BF23" s="40">
        <v>0</v>
      </c>
      <c r="BG23" s="20">
        <f t="shared" si="2"/>
        <v>0</v>
      </c>
      <c r="BH23" s="17" t="str">
        <f t="shared" si="3"/>
        <v>Ausente</v>
      </c>
    </row>
    <row r="24" spans="1:60" x14ac:dyDescent="0.25">
      <c r="A24" s="17">
        <v>43</v>
      </c>
      <c r="B24" s="16" t="s">
        <v>50</v>
      </c>
      <c r="C24" s="18">
        <v>23323</v>
      </c>
      <c r="D24" s="38">
        <f t="shared" ref="D24:D44" ca="1" si="13">IF(C24="","",(TODAY()-C24)/365)</f>
        <v>57.369863013698627</v>
      </c>
      <c r="E24" s="19" t="str">
        <f t="shared" ref="E24:E44" ca="1" si="14">IF(D24="","-",IF(D24&lt;20,"Menor de 20 años",IF(D24&lt;35,"Entre 20 y 34 años",IF(D24&lt;50,"Entre 35 y 49 años",IF(D24&lt;65,"Entre 40 y 64 años","Mayor de 65 años")))))</f>
        <v>Entre 40 y 64 años</v>
      </c>
      <c r="F24" s="17" t="s">
        <v>20</v>
      </c>
      <c r="G24" s="17" t="s">
        <v>25</v>
      </c>
      <c r="H24" s="17" t="s">
        <v>24</v>
      </c>
      <c r="I24" s="17" t="s">
        <v>24</v>
      </c>
      <c r="J24" s="17" t="s">
        <v>25</v>
      </c>
      <c r="K24" s="17" t="s">
        <v>25</v>
      </c>
      <c r="L24" s="17" t="s">
        <v>25</v>
      </c>
      <c r="M24" s="17" t="s">
        <v>25</v>
      </c>
      <c r="N24" s="17">
        <v>60.6</v>
      </c>
      <c r="O24" s="17">
        <v>1.65</v>
      </c>
      <c r="P24" s="17">
        <v>165</v>
      </c>
      <c r="Q24" s="19">
        <f t="shared" ref="Q24:Q55" si="15">IF(N24="","-",N24/(O24)^2)</f>
        <v>22.25895316804408</v>
      </c>
      <c r="R24" s="17" t="str">
        <f t="shared" ref="R24:R48" si="16">IF(N24=0,"-",IF(Q24&lt;18.5,"BAJOPESO",IF(Q24&lt;25,"NORMOPESO",IF(Q24&lt;27,"SOBREPESO GRADO 1",IF(Q24&lt;30,"SOBREPESO GRADO 2",IF(Q24&lt;35,"Obesidad grado 1",IF(Q24&lt;40,"OBESO Grado 2","OBESO Grado 3")))))))</f>
        <v>NORMOPESO</v>
      </c>
      <c r="S24" s="17">
        <v>78</v>
      </c>
      <c r="T24" s="21">
        <f t="shared" si="0"/>
        <v>0.47272727272727272</v>
      </c>
      <c r="U24" s="17">
        <v>1</v>
      </c>
      <c r="V24" s="19">
        <f t="shared" ref="V24:V59" ca="1" si="17">IF(S24="","-",IF(F24="f",0.439*S24+0.221*D24-9.4,0.567*S24+0.101*D24-31.8))</f>
        <v>37.520739726027394</v>
      </c>
      <c r="W24" s="17" t="str">
        <f t="shared" ref="W24:W34" si="18">IF(S24="","-",IF(F24="f",IF(S24&lt;80,"normal",IF(S24&lt;88,"alerta",IF(S24&gt;87.9999,"Obesidad Abdominal"))),IF(S24&lt;94,"normal",IF(S24&lt;102,"alerta",IF(S24&gt;101.999,"Obesidad Abdominal")))))</f>
        <v>normal</v>
      </c>
      <c r="X24" s="53" t="s">
        <v>267</v>
      </c>
      <c r="Y24" s="20">
        <f t="shared" ref="Y24:Y34" si="19">IF(S24="","-",IF(F24="f",IF(S24&lt;80,0,IF(S24&lt;88,0,IF(S24&gt;87.9999,1))),IF(S24&lt;94,0,IF(S24&lt;102,0,IF(S24&gt;101.999,1)))))</f>
        <v>0</v>
      </c>
      <c r="Z24" s="17">
        <v>97</v>
      </c>
      <c r="AA24" s="21">
        <f t="shared" ref="AA24:AA55" si="20">IF(S24="","-",S24/Z24)</f>
        <v>0.80412371134020622</v>
      </c>
      <c r="AB24" s="17" t="str">
        <f t="shared" ref="AB24:AB51" si="21">IF(AA24="-","-",IF(F24="f",IF(AA24&lt;0.8,"normal",IF(AA24&gt;0.7999999999,"Obesidad Abdominal")),IF(AA24&lt;0.95,"normal","Obesidad Abdominal")))</f>
        <v>Obesidad Abdominal</v>
      </c>
      <c r="AC24" s="17">
        <v>140</v>
      </c>
      <c r="AD24" s="17">
        <v>90</v>
      </c>
      <c r="AE24" s="20">
        <f t="shared" si="1"/>
        <v>106.66666666666667</v>
      </c>
      <c r="AF24" s="20" t="s">
        <v>166</v>
      </c>
      <c r="AG24" s="20" t="s">
        <v>255</v>
      </c>
      <c r="AH24" s="21">
        <v>1</v>
      </c>
      <c r="AI24" s="20" t="s">
        <v>168</v>
      </c>
      <c r="AJ24" s="20" t="s">
        <v>168</v>
      </c>
      <c r="AK24" s="17" t="s">
        <v>24</v>
      </c>
      <c r="AL24" s="17" t="s">
        <v>25</v>
      </c>
      <c r="AM24" s="17">
        <v>3.2</v>
      </c>
      <c r="AN24" s="17" t="s">
        <v>168</v>
      </c>
      <c r="AO24" s="22">
        <v>0</v>
      </c>
      <c r="AP24" s="22" t="s">
        <v>168</v>
      </c>
      <c r="AQ24" s="17" t="s">
        <v>25</v>
      </c>
      <c r="AR24" s="17">
        <v>102</v>
      </c>
      <c r="AS24" s="17">
        <v>220</v>
      </c>
      <c r="AT24" s="17">
        <v>121</v>
      </c>
      <c r="AU24" s="17">
        <v>5</v>
      </c>
      <c r="AV24" s="17">
        <v>1</v>
      </c>
      <c r="AW24" s="17">
        <v>1.6</v>
      </c>
      <c r="AX24" s="24">
        <v>3.9</v>
      </c>
      <c r="AY24" s="24">
        <v>0.9</v>
      </c>
      <c r="AZ24" s="21">
        <f t="shared" si="4"/>
        <v>2.4375</v>
      </c>
      <c r="BA24" s="21">
        <f t="shared" si="5"/>
        <v>3.125</v>
      </c>
      <c r="BB24" s="43" t="s">
        <v>0</v>
      </c>
      <c r="BC24" s="26" t="s">
        <v>247</v>
      </c>
      <c r="BD24" s="26" t="s">
        <v>255</v>
      </c>
      <c r="BE24" s="39">
        <v>0</v>
      </c>
      <c r="BF24" s="25">
        <v>0</v>
      </c>
      <c r="BG24" s="20">
        <f t="shared" si="2"/>
        <v>1</v>
      </c>
      <c r="BH24" s="17" t="str">
        <f t="shared" si="3"/>
        <v>Ausente</v>
      </c>
    </row>
    <row r="25" spans="1:60" x14ac:dyDescent="0.25">
      <c r="A25" s="17">
        <v>114</v>
      </c>
      <c r="B25" s="16" t="s">
        <v>206</v>
      </c>
      <c r="C25" s="18">
        <v>32023</v>
      </c>
      <c r="D25" s="38">
        <f t="shared" ca="1" si="13"/>
        <v>33.534246575342465</v>
      </c>
      <c r="E25" s="19" t="str">
        <f t="shared" ca="1" si="14"/>
        <v>Entre 20 y 34 años</v>
      </c>
      <c r="F25" s="17" t="s">
        <v>20</v>
      </c>
      <c r="G25" s="17" t="s">
        <v>25</v>
      </c>
      <c r="H25" s="17" t="s">
        <v>25</v>
      </c>
      <c r="I25" s="17" t="s">
        <v>25</v>
      </c>
      <c r="J25" s="17" t="s">
        <v>25</v>
      </c>
      <c r="K25" s="17" t="s">
        <v>25</v>
      </c>
      <c r="L25" s="17" t="s">
        <v>25</v>
      </c>
      <c r="M25" s="17" t="s">
        <v>25</v>
      </c>
      <c r="N25" s="17">
        <v>60</v>
      </c>
      <c r="O25" s="17">
        <v>1.65</v>
      </c>
      <c r="P25" s="17">
        <v>165</v>
      </c>
      <c r="Q25" s="19">
        <f t="shared" si="15"/>
        <v>22.03856749311295</v>
      </c>
      <c r="R25" s="17" t="str">
        <f t="shared" si="16"/>
        <v>NORMOPESO</v>
      </c>
      <c r="S25" s="17">
        <v>78</v>
      </c>
      <c r="T25" s="21">
        <f t="shared" si="0"/>
        <v>0.47272727272727272</v>
      </c>
      <c r="U25" s="17">
        <v>1</v>
      </c>
      <c r="V25" s="19">
        <f t="shared" ca="1" si="17"/>
        <v>32.253068493150685</v>
      </c>
      <c r="W25" s="17" t="str">
        <f t="shared" si="18"/>
        <v>normal</v>
      </c>
      <c r="X25" s="53" t="s">
        <v>267</v>
      </c>
      <c r="Y25" s="20">
        <f t="shared" si="19"/>
        <v>0</v>
      </c>
      <c r="Z25" s="17">
        <v>106</v>
      </c>
      <c r="AA25" s="21">
        <f t="shared" si="20"/>
        <v>0.73584905660377353</v>
      </c>
      <c r="AB25" s="17" t="str">
        <f t="shared" si="21"/>
        <v>normal</v>
      </c>
      <c r="AC25" s="17">
        <v>115</v>
      </c>
      <c r="AD25" s="17">
        <v>80</v>
      </c>
      <c r="AE25" s="20">
        <f t="shared" si="1"/>
        <v>91.666666666666671</v>
      </c>
      <c r="AF25" s="20" t="s">
        <v>0</v>
      </c>
      <c r="AG25" s="20" t="s">
        <v>168</v>
      </c>
      <c r="AH25" s="21">
        <v>0</v>
      </c>
      <c r="AI25" s="20" t="s">
        <v>168</v>
      </c>
      <c r="AJ25" s="20" t="s">
        <v>168</v>
      </c>
      <c r="AK25" s="17" t="s">
        <v>25</v>
      </c>
      <c r="AL25" s="17" t="s">
        <v>25</v>
      </c>
      <c r="AM25" s="17">
        <v>3.9</v>
      </c>
      <c r="AN25" s="17" t="s">
        <v>168</v>
      </c>
      <c r="AO25" s="17">
        <v>0</v>
      </c>
      <c r="AP25" s="22" t="s">
        <v>168</v>
      </c>
      <c r="AQ25" s="17" t="s">
        <v>25</v>
      </c>
      <c r="AR25" s="17">
        <v>96</v>
      </c>
      <c r="AS25" s="17">
        <v>381</v>
      </c>
      <c r="AT25" s="17">
        <v>121</v>
      </c>
      <c r="AU25" s="17">
        <v>3.9</v>
      </c>
      <c r="AV25" s="17">
        <v>1.1399999999999999</v>
      </c>
      <c r="AW25" s="17">
        <v>1.4</v>
      </c>
      <c r="AX25" s="24">
        <v>3.8</v>
      </c>
      <c r="AY25" s="24">
        <v>0.5</v>
      </c>
      <c r="AZ25" s="21">
        <f t="shared" si="4"/>
        <v>2.7142857142857144</v>
      </c>
      <c r="BA25" s="21">
        <f t="shared" si="5"/>
        <v>2.785714285714286</v>
      </c>
      <c r="BB25" s="40" t="s">
        <v>0</v>
      </c>
      <c r="BC25" s="39" t="s">
        <v>250</v>
      </c>
      <c r="BD25" s="39" t="s">
        <v>168</v>
      </c>
      <c r="BE25" s="40">
        <v>0</v>
      </c>
      <c r="BF25" s="20">
        <v>0</v>
      </c>
      <c r="BG25" s="20">
        <f t="shared" si="2"/>
        <v>0</v>
      </c>
      <c r="BH25" s="17" t="str">
        <f t="shared" si="3"/>
        <v>Ausente</v>
      </c>
    </row>
    <row r="26" spans="1:60" x14ac:dyDescent="0.25">
      <c r="A26" s="17">
        <v>145</v>
      </c>
      <c r="B26" s="16" t="s">
        <v>205</v>
      </c>
      <c r="C26" s="18">
        <v>32085</v>
      </c>
      <c r="D26" s="38">
        <f t="shared" ca="1" si="13"/>
        <v>33.364383561643834</v>
      </c>
      <c r="E26" s="19" t="str">
        <f t="shared" ca="1" si="14"/>
        <v>Entre 20 y 34 años</v>
      </c>
      <c r="F26" s="17" t="s">
        <v>20</v>
      </c>
      <c r="G26" s="17" t="s">
        <v>25</v>
      </c>
      <c r="H26" s="17" t="s">
        <v>25</v>
      </c>
      <c r="I26" s="17" t="s">
        <v>25</v>
      </c>
      <c r="J26" s="17" t="s">
        <v>25</v>
      </c>
      <c r="K26" s="17" t="s">
        <v>25</v>
      </c>
      <c r="L26" s="17" t="s">
        <v>25</v>
      </c>
      <c r="M26" s="17" t="s">
        <v>25</v>
      </c>
      <c r="N26" s="17">
        <v>57.9</v>
      </c>
      <c r="O26" s="17">
        <v>1.69</v>
      </c>
      <c r="P26" s="17">
        <v>169</v>
      </c>
      <c r="Q26" s="19">
        <f t="shared" si="15"/>
        <v>20.272399425790415</v>
      </c>
      <c r="R26" s="17" t="str">
        <f t="shared" si="16"/>
        <v>NORMOPESO</v>
      </c>
      <c r="S26" s="17">
        <v>80</v>
      </c>
      <c r="T26" s="21">
        <f t="shared" si="0"/>
        <v>0.47337278106508873</v>
      </c>
      <c r="U26" s="17">
        <v>1</v>
      </c>
      <c r="V26" s="19">
        <f t="shared" ca="1" si="17"/>
        <v>33.093528767123289</v>
      </c>
      <c r="W26" s="17" t="str">
        <f t="shared" si="18"/>
        <v>alerta</v>
      </c>
      <c r="X26" s="53" t="s">
        <v>267</v>
      </c>
      <c r="Y26" s="20">
        <f t="shared" si="19"/>
        <v>0</v>
      </c>
      <c r="Z26" s="17">
        <v>114</v>
      </c>
      <c r="AA26" s="21">
        <f t="shared" si="20"/>
        <v>0.70175438596491224</v>
      </c>
      <c r="AB26" s="17" t="str">
        <f t="shared" si="21"/>
        <v>normal</v>
      </c>
      <c r="AC26" s="17">
        <v>120</v>
      </c>
      <c r="AD26" s="17">
        <v>70</v>
      </c>
      <c r="AE26" s="20">
        <f t="shared" si="1"/>
        <v>86.666666666666671</v>
      </c>
      <c r="AF26" s="20" t="s">
        <v>0</v>
      </c>
      <c r="AG26" s="20" t="s">
        <v>168</v>
      </c>
      <c r="AH26" s="21">
        <v>0</v>
      </c>
      <c r="AI26" s="20" t="s">
        <v>168</v>
      </c>
      <c r="AJ26" s="20" t="s">
        <v>168</v>
      </c>
      <c r="AK26" s="17" t="s">
        <v>25</v>
      </c>
      <c r="AL26" s="17" t="s">
        <v>25</v>
      </c>
      <c r="AM26" s="17">
        <v>3.2</v>
      </c>
      <c r="AN26" s="17" t="s">
        <v>168</v>
      </c>
      <c r="AO26" s="22">
        <v>0</v>
      </c>
      <c r="AP26" s="22" t="s">
        <v>168</v>
      </c>
      <c r="AQ26" s="17" t="s">
        <v>25</v>
      </c>
      <c r="AR26" s="17">
        <v>88</v>
      </c>
      <c r="AS26" s="17">
        <v>342</v>
      </c>
      <c r="AT26" s="17">
        <v>1.4</v>
      </c>
      <c r="AU26" s="17">
        <v>4.2</v>
      </c>
      <c r="AV26" s="17">
        <v>1.56</v>
      </c>
      <c r="AW26" s="17">
        <v>1.2</v>
      </c>
      <c r="AX26" s="24">
        <v>3.9</v>
      </c>
      <c r="AY26" s="24">
        <v>0.6</v>
      </c>
      <c r="AZ26" s="21">
        <f t="shared" si="4"/>
        <v>3.25</v>
      </c>
      <c r="BA26" s="21">
        <f t="shared" si="5"/>
        <v>3.5000000000000004</v>
      </c>
      <c r="BB26" s="40" t="s">
        <v>0</v>
      </c>
      <c r="BC26" s="39" t="s">
        <v>250</v>
      </c>
      <c r="BD26" s="39" t="s">
        <v>168</v>
      </c>
      <c r="BE26" s="40">
        <v>0</v>
      </c>
      <c r="BF26" s="25">
        <v>0</v>
      </c>
      <c r="BG26" s="20">
        <f t="shared" si="2"/>
        <v>0</v>
      </c>
      <c r="BH26" s="17" t="str">
        <f t="shared" si="3"/>
        <v>Ausente</v>
      </c>
    </row>
    <row r="27" spans="1:60" x14ac:dyDescent="0.25">
      <c r="A27" s="17">
        <v>67</v>
      </c>
      <c r="B27" s="16" t="s">
        <v>241</v>
      </c>
      <c r="C27" s="18">
        <v>30123</v>
      </c>
      <c r="D27" s="38">
        <f t="shared" ca="1" si="13"/>
        <v>38.739726027397261</v>
      </c>
      <c r="E27" s="19" t="str">
        <f t="shared" ca="1" si="14"/>
        <v>Entre 35 y 49 años</v>
      </c>
      <c r="F27" s="17" t="s">
        <v>20</v>
      </c>
      <c r="G27" s="17" t="s">
        <v>25</v>
      </c>
      <c r="H27" s="17" t="s">
        <v>25</v>
      </c>
      <c r="I27" s="17" t="s">
        <v>25</v>
      </c>
      <c r="J27" s="17" t="s">
        <v>24</v>
      </c>
      <c r="K27" s="17" t="s">
        <v>25</v>
      </c>
      <c r="L27" s="17" t="s">
        <v>25</v>
      </c>
      <c r="M27" s="17" t="s">
        <v>25</v>
      </c>
      <c r="N27" s="17">
        <v>59.8</v>
      </c>
      <c r="O27" s="17">
        <v>1.64</v>
      </c>
      <c r="P27" s="17">
        <v>164</v>
      </c>
      <c r="Q27" s="19">
        <f t="shared" si="15"/>
        <v>22.233789411064844</v>
      </c>
      <c r="R27" s="17" t="str">
        <f t="shared" si="16"/>
        <v>NORMOPESO</v>
      </c>
      <c r="S27" s="17">
        <v>78</v>
      </c>
      <c r="T27" s="21">
        <f t="shared" si="0"/>
        <v>0.47560975609756095</v>
      </c>
      <c r="U27" s="17">
        <v>1</v>
      </c>
      <c r="V27" s="19">
        <f t="shared" ca="1" si="17"/>
        <v>33.403479452054789</v>
      </c>
      <c r="W27" s="17" t="str">
        <f t="shared" si="18"/>
        <v>normal</v>
      </c>
      <c r="X27" s="53" t="s">
        <v>267</v>
      </c>
      <c r="Y27" s="20">
        <f t="shared" si="19"/>
        <v>0</v>
      </c>
      <c r="Z27" s="17">
        <v>100</v>
      </c>
      <c r="AA27" s="21">
        <f t="shared" si="20"/>
        <v>0.78</v>
      </c>
      <c r="AB27" s="17" t="str">
        <f t="shared" si="21"/>
        <v>normal</v>
      </c>
      <c r="AC27" s="17">
        <v>90</v>
      </c>
      <c r="AD27" s="17">
        <v>60</v>
      </c>
      <c r="AE27" s="20">
        <f t="shared" si="1"/>
        <v>70</v>
      </c>
      <c r="AF27" s="20" t="s">
        <v>0</v>
      </c>
      <c r="AG27" s="20" t="s">
        <v>168</v>
      </c>
      <c r="AH27" s="21">
        <v>0</v>
      </c>
      <c r="AI27" s="20" t="s">
        <v>168</v>
      </c>
      <c r="AJ27" s="20" t="s">
        <v>168</v>
      </c>
      <c r="AK27" s="17" t="s">
        <v>25</v>
      </c>
      <c r="AL27" s="17" t="s">
        <v>25</v>
      </c>
      <c r="AM27" s="17">
        <v>4.2</v>
      </c>
      <c r="AN27" s="17" t="s">
        <v>168</v>
      </c>
      <c r="AO27" s="17">
        <v>0</v>
      </c>
      <c r="AP27" s="22" t="s">
        <v>168</v>
      </c>
      <c r="AQ27" s="17" t="s">
        <v>25</v>
      </c>
      <c r="AR27" s="17">
        <v>64</v>
      </c>
      <c r="AS27" s="17">
        <v>221</v>
      </c>
      <c r="AT27" s="17">
        <v>126</v>
      </c>
      <c r="AU27" s="17">
        <v>4.4000000000000004</v>
      </c>
      <c r="AV27" s="17">
        <v>0.63</v>
      </c>
      <c r="AW27" s="17">
        <v>1.28</v>
      </c>
      <c r="AX27" s="24">
        <v>4.3</v>
      </c>
      <c r="AY27" s="24">
        <v>0.42</v>
      </c>
      <c r="AZ27" s="21">
        <f t="shared" si="4"/>
        <v>3.359375</v>
      </c>
      <c r="BA27" s="21">
        <f t="shared" si="5"/>
        <v>3.4375</v>
      </c>
      <c r="BB27" s="40" t="s">
        <v>0</v>
      </c>
      <c r="BC27" s="39" t="s">
        <v>250</v>
      </c>
      <c r="BD27" s="39" t="s">
        <v>168</v>
      </c>
      <c r="BE27" s="39">
        <v>0</v>
      </c>
      <c r="BF27" s="39">
        <v>0</v>
      </c>
      <c r="BG27" s="20">
        <f t="shared" si="2"/>
        <v>0</v>
      </c>
      <c r="BH27" s="17" t="str">
        <f t="shared" si="3"/>
        <v>Ausente</v>
      </c>
    </row>
    <row r="28" spans="1:60" x14ac:dyDescent="0.25">
      <c r="A28" s="17">
        <v>87</v>
      </c>
      <c r="B28" s="16" t="s">
        <v>186</v>
      </c>
      <c r="C28" s="18">
        <v>30397</v>
      </c>
      <c r="D28" s="38">
        <f t="shared" ca="1" si="13"/>
        <v>37.989041095890414</v>
      </c>
      <c r="E28" s="19" t="str">
        <f t="shared" ca="1" si="14"/>
        <v>Entre 35 y 49 años</v>
      </c>
      <c r="F28" s="17" t="s">
        <v>20</v>
      </c>
      <c r="G28" s="17" t="s">
        <v>25</v>
      </c>
      <c r="H28" s="17" t="s">
        <v>25</v>
      </c>
      <c r="I28" s="17" t="s">
        <v>25</v>
      </c>
      <c r="J28" s="17" t="s">
        <v>25</v>
      </c>
      <c r="K28" s="17" t="s">
        <v>24</v>
      </c>
      <c r="L28" s="17" t="s">
        <v>25</v>
      </c>
      <c r="M28" s="17" t="s">
        <v>25</v>
      </c>
      <c r="N28" s="17">
        <v>67</v>
      </c>
      <c r="O28" s="17">
        <v>1.64</v>
      </c>
      <c r="P28" s="17">
        <v>164</v>
      </c>
      <c r="Q28" s="19">
        <f t="shared" si="15"/>
        <v>24.910767400356935</v>
      </c>
      <c r="R28" s="17" t="str">
        <f t="shared" si="16"/>
        <v>NORMOPESO</v>
      </c>
      <c r="S28" s="17">
        <v>79</v>
      </c>
      <c r="T28" s="21">
        <f t="shared" si="0"/>
        <v>0.48170731707317072</v>
      </c>
      <c r="U28" s="17">
        <v>1</v>
      </c>
      <c r="V28" s="19">
        <f t="shared" ca="1" si="17"/>
        <v>33.676578082191782</v>
      </c>
      <c r="W28" s="17" t="str">
        <f t="shared" si="18"/>
        <v>normal</v>
      </c>
      <c r="X28" s="53" t="s">
        <v>267</v>
      </c>
      <c r="Y28" s="20">
        <f t="shared" si="19"/>
        <v>0</v>
      </c>
      <c r="Z28" s="17">
        <v>100</v>
      </c>
      <c r="AA28" s="21">
        <f t="shared" si="20"/>
        <v>0.79</v>
      </c>
      <c r="AB28" s="17" t="str">
        <f t="shared" si="21"/>
        <v>normal</v>
      </c>
      <c r="AC28" s="17">
        <v>110</v>
      </c>
      <c r="AD28" s="17">
        <v>80</v>
      </c>
      <c r="AE28" s="20">
        <f t="shared" si="1"/>
        <v>90</v>
      </c>
      <c r="AF28" s="20" t="s">
        <v>0</v>
      </c>
      <c r="AG28" s="20" t="s">
        <v>168</v>
      </c>
      <c r="AH28" s="21">
        <v>0</v>
      </c>
      <c r="AI28" s="20" t="s">
        <v>168</v>
      </c>
      <c r="AJ28" s="20" t="s">
        <v>168</v>
      </c>
      <c r="AK28" s="17" t="s">
        <v>25</v>
      </c>
      <c r="AL28" s="17" t="s">
        <v>25</v>
      </c>
      <c r="AM28" s="17">
        <v>4.0999999999999996</v>
      </c>
      <c r="AN28" s="17" t="s">
        <v>168</v>
      </c>
      <c r="AO28" s="17">
        <v>0</v>
      </c>
      <c r="AP28" s="22" t="s">
        <v>168</v>
      </c>
      <c r="AQ28" s="17" t="s">
        <v>25</v>
      </c>
      <c r="AR28" s="17">
        <v>98</v>
      </c>
      <c r="AS28" s="17">
        <v>233</v>
      </c>
      <c r="AT28" s="17">
        <v>204</v>
      </c>
      <c r="AU28" s="17">
        <v>3.6</v>
      </c>
      <c r="AV28" s="17">
        <v>1.04</v>
      </c>
      <c r="AW28" s="17">
        <v>1.37</v>
      </c>
      <c r="AX28" s="24">
        <v>4</v>
      </c>
      <c r="AY28" s="24">
        <v>0.7</v>
      </c>
      <c r="AZ28" s="21">
        <f t="shared" si="4"/>
        <v>2.9197080291970803</v>
      </c>
      <c r="BA28" s="21">
        <f t="shared" si="5"/>
        <v>2.6277372262773722</v>
      </c>
      <c r="BB28" s="40" t="s">
        <v>0</v>
      </c>
      <c r="BC28" s="39" t="s">
        <v>250</v>
      </c>
      <c r="BD28" s="39" t="s">
        <v>168</v>
      </c>
      <c r="BE28" s="39">
        <v>0</v>
      </c>
      <c r="BF28" s="40">
        <v>0</v>
      </c>
      <c r="BG28" s="20">
        <f t="shared" si="2"/>
        <v>0</v>
      </c>
      <c r="BH28" s="17" t="str">
        <f t="shared" si="3"/>
        <v>Ausente</v>
      </c>
    </row>
    <row r="29" spans="1:60" x14ac:dyDescent="0.25">
      <c r="A29" s="17">
        <v>69</v>
      </c>
      <c r="B29" s="16" t="s">
        <v>192</v>
      </c>
      <c r="C29" s="18">
        <v>23323</v>
      </c>
      <c r="D29" s="38">
        <f t="shared" ca="1" si="13"/>
        <v>57.369863013698627</v>
      </c>
      <c r="E29" s="19" t="str">
        <f t="shared" ca="1" si="14"/>
        <v>Entre 40 y 64 años</v>
      </c>
      <c r="F29" s="17" t="s">
        <v>20</v>
      </c>
      <c r="G29" s="17" t="s">
        <v>25</v>
      </c>
      <c r="H29" s="17" t="s">
        <v>24</v>
      </c>
      <c r="I29" s="17" t="s">
        <v>25</v>
      </c>
      <c r="J29" s="17" t="s">
        <v>25</v>
      </c>
      <c r="K29" s="17" t="s">
        <v>25</v>
      </c>
      <c r="L29" s="17" t="s">
        <v>25</v>
      </c>
      <c r="M29" s="17" t="s">
        <v>25</v>
      </c>
      <c r="N29" s="17">
        <v>60.6</v>
      </c>
      <c r="O29" s="17">
        <v>1.61</v>
      </c>
      <c r="P29" s="17">
        <v>161</v>
      </c>
      <c r="Q29" s="19">
        <f t="shared" si="15"/>
        <v>23.378727672543494</v>
      </c>
      <c r="R29" s="17" t="str">
        <f t="shared" si="16"/>
        <v>NORMOPESO</v>
      </c>
      <c r="S29" s="17">
        <v>78</v>
      </c>
      <c r="T29" s="21">
        <f t="shared" si="0"/>
        <v>0.48447204968944102</v>
      </c>
      <c r="U29" s="17">
        <v>1</v>
      </c>
      <c r="V29" s="19">
        <f t="shared" ca="1" si="17"/>
        <v>37.520739726027394</v>
      </c>
      <c r="W29" s="17" t="str">
        <f t="shared" si="18"/>
        <v>normal</v>
      </c>
      <c r="X29" s="53" t="s">
        <v>267</v>
      </c>
      <c r="Y29" s="20">
        <f t="shared" si="19"/>
        <v>0</v>
      </c>
      <c r="Z29" s="17">
        <v>97</v>
      </c>
      <c r="AA29" s="21">
        <f t="shared" si="20"/>
        <v>0.80412371134020622</v>
      </c>
      <c r="AB29" s="17" t="str">
        <f t="shared" si="21"/>
        <v>Obesidad Abdominal</v>
      </c>
      <c r="AC29" s="17">
        <v>115</v>
      </c>
      <c r="AD29" s="17">
        <v>70</v>
      </c>
      <c r="AE29" s="20">
        <f t="shared" si="1"/>
        <v>85</v>
      </c>
      <c r="AF29" s="20" t="s">
        <v>0</v>
      </c>
      <c r="AG29" s="20" t="s">
        <v>168</v>
      </c>
      <c r="AH29" s="21">
        <v>0</v>
      </c>
      <c r="AI29" s="20" t="s">
        <v>168</v>
      </c>
      <c r="AJ29" s="20" t="s">
        <v>168</v>
      </c>
      <c r="AK29" s="17" t="s">
        <v>24</v>
      </c>
      <c r="AL29" s="17" t="s">
        <v>25</v>
      </c>
      <c r="AM29" s="17">
        <v>3.2</v>
      </c>
      <c r="AN29" s="17" t="s">
        <v>168</v>
      </c>
      <c r="AO29" s="22">
        <v>0</v>
      </c>
      <c r="AP29" s="22" t="s">
        <v>168</v>
      </c>
      <c r="AQ29" s="17" t="s">
        <v>25</v>
      </c>
      <c r="AR29" s="17">
        <v>102</v>
      </c>
      <c r="AS29" s="17">
        <v>220</v>
      </c>
      <c r="AT29" s="17">
        <v>121</v>
      </c>
      <c r="AU29" s="17">
        <v>4.3</v>
      </c>
      <c r="AV29" s="17">
        <v>1</v>
      </c>
      <c r="AW29" s="17">
        <v>1.6</v>
      </c>
      <c r="AX29" s="24">
        <v>3.9</v>
      </c>
      <c r="AY29" s="24">
        <v>0.9</v>
      </c>
      <c r="AZ29" s="21">
        <f t="shared" si="4"/>
        <v>2.4375</v>
      </c>
      <c r="BA29" s="21">
        <f t="shared" si="5"/>
        <v>2.6874999999999996</v>
      </c>
      <c r="BB29" s="43" t="s">
        <v>0</v>
      </c>
      <c r="BC29" s="26" t="s">
        <v>247</v>
      </c>
      <c r="BD29" s="26" t="s">
        <v>255</v>
      </c>
      <c r="BE29" s="40">
        <v>0</v>
      </c>
      <c r="BF29" s="25">
        <v>0</v>
      </c>
      <c r="BG29" s="20">
        <f t="shared" si="2"/>
        <v>0</v>
      </c>
      <c r="BH29" s="17" t="str">
        <f t="shared" si="3"/>
        <v>Ausente</v>
      </c>
    </row>
    <row r="30" spans="1:60" ht="15.75" x14ac:dyDescent="0.25">
      <c r="A30" s="17">
        <v>111</v>
      </c>
      <c r="B30" s="10" t="s">
        <v>212</v>
      </c>
      <c r="C30" s="18">
        <v>23623</v>
      </c>
      <c r="D30" s="38">
        <f t="shared" ca="1" si="13"/>
        <v>56.547945205479451</v>
      </c>
      <c r="E30" s="19" t="str">
        <f t="shared" ca="1" si="14"/>
        <v>Entre 40 y 64 años</v>
      </c>
      <c r="F30" s="17" t="s">
        <v>20</v>
      </c>
      <c r="G30" s="17" t="s">
        <v>25</v>
      </c>
      <c r="H30" s="17" t="s">
        <v>25</v>
      </c>
      <c r="I30" s="17" t="s">
        <v>25</v>
      </c>
      <c r="J30" s="17" t="s">
        <v>25</v>
      </c>
      <c r="K30" s="17" t="s">
        <v>25</v>
      </c>
      <c r="L30" s="17" t="s">
        <v>25</v>
      </c>
      <c r="M30" s="17" t="s">
        <v>25</v>
      </c>
      <c r="N30" s="17">
        <v>53</v>
      </c>
      <c r="O30" s="17">
        <v>1.63</v>
      </c>
      <c r="P30" s="17">
        <v>163</v>
      </c>
      <c r="Q30" s="19">
        <f t="shared" si="15"/>
        <v>19.948059768903612</v>
      </c>
      <c r="R30" s="17" t="str">
        <f t="shared" si="16"/>
        <v>NORMOPESO</v>
      </c>
      <c r="S30" s="17">
        <v>79</v>
      </c>
      <c r="T30" s="21">
        <f t="shared" si="0"/>
        <v>0.48466257668711654</v>
      </c>
      <c r="U30" s="17">
        <v>1</v>
      </c>
      <c r="V30" s="19">
        <f t="shared" ca="1" si="17"/>
        <v>37.77809589041096</v>
      </c>
      <c r="W30" s="17" t="str">
        <f t="shared" si="18"/>
        <v>normal</v>
      </c>
      <c r="X30" s="53" t="s">
        <v>267</v>
      </c>
      <c r="Y30" s="20">
        <f t="shared" si="19"/>
        <v>0</v>
      </c>
      <c r="Z30" s="17">
        <v>93</v>
      </c>
      <c r="AA30" s="21">
        <f t="shared" si="20"/>
        <v>0.84946236559139787</v>
      </c>
      <c r="AB30" s="17" t="str">
        <f t="shared" si="21"/>
        <v>Obesidad Abdominal</v>
      </c>
      <c r="AC30" s="17">
        <v>110</v>
      </c>
      <c r="AD30" s="17">
        <v>80</v>
      </c>
      <c r="AE30" s="20">
        <f t="shared" si="1"/>
        <v>90</v>
      </c>
      <c r="AF30" s="20" t="s">
        <v>0</v>
      </c>
      <c r="AG30" s="20" t="s">
        <v>168</v>
      </c>
      <c r="AH30" s="21">
        <v>0</v>
      </c>
      <c r="AI30" s="20" t="s">
        <v>168</v>
      </c>
      <c r="AJ30" s="20" t="s">
        <v>168</v>
      </c>
      <c r="AK30" s="17" t="s">
        <v>25</v>
      </c>
      <c r="AL30" s="17" t="s">
        <v>25</v>
      </c>
      <c r="AM30" s="10">
        <v>5.0999999999999996</v>
      </c>
      <c r="AN30" s="17" t="s">
        <v>168</v>
      </c>
      <c r="AO30" s="22">
        <v>0</v>
      </c>
      <c r="AP30" s="22" t="s">
        <v>168</v>
      </c>
      <c r="AQ30" s="17" t="s">
        <v>25</v>
      </c>
      <c r="AR30" s="10">
        <v>73.3</v>
      </c>
      <c r="AS30" s="10">
        <v>300</v>
      </c>
      <c r="AT30" s="10">
        <v>123</v>
      </c>
      <c r="AU30" s="10">
        <v>6.1</v>
      </c>
      <c r="AV30" s="10">
        <v>1.81</v>
      </c>
      <c r="AW30" s="10">
        <v>0.98</v>
      </c>
      <c r="AX30" s="11">
        <v>4.5999999999999996</v>
      </c>
      <c r="AY30" s="24">
        <v>0.44</v>
      </c>
      <c r="AZ30" s="21">
        <f t="shared" si="4"/>
        <v>4.6938775510204076</v>
      </c>
      <c r="BA30" s="21">
        <f t="shared" si="5"/>
        <v>6.2244897959183669</v>
      </c>
      <c r="BB30" s="21" t="s">
        <v>173</v>
      </c>
      <c r="BC30" s="26" t="s">
        <v>248</v>
      </c>
      <c r="BD30" s="26" t="s">
        <v>255</v>
      </c>
      <c r="BE30" s="40">
        <v>1</v>
      </c>
      <c r="BF30" s="42">
        <v>1</v>
      </c>
      <c r="BG30" s="20">
        <f t="shared" si="2"/>
        <v>2</v>
      </c>
      <c r="BH30" s="17" t="str">
        <f t="shared" si="3"/>
        <v>Ausente</v>
      </c>
    </row>
    <row r="31" spans="1:60" x14ac:dyDescent="0.25">
      <c r="A31" s="17">
        <v>79</v>
      </c>
      <c r="B31" s="16" t="s">
        <v>63</v>
      </c>
      <c r="C31" s="18">
        <v>32060</v>
      </c>
      <c r="D31" s="38">
        <f t="shared" ca="1" si="13"/>
        <v>33.43287671232877</v>
      </c>
      <c r="E31" s="19" t="str">
        <f t="shared" ca="1" si="14"/>
        <v>Entre 20 y 34 años</v>
      </c>
      <c r="F31" s="17" t="s">
        <v>20</v>
      </c>
      <c r="G31" s="17" t="s">
        <v>25</v>
      </c>
      <c r="H31" s="17" t="s">
        <v>25</v>
      </c>
      <c r="I31" s="17" t="s">
        <v>25</v>
      </c>
      <c r="J31" s="17" t="s">
        <v>25</v>
      </c>
      <c r="K31" s="17" t="s">
        <v>25</v>
      </c>
      <c r="L31" s="17" t="s">
        <v>25</v>
      </c>
      <c r="M31" s="17" t="s">
        <v>25</v>
      </c>
      <c r="N31" s="17">
        <v>59.5</v>
      </c>
      <c r="O31" s="17">
        <v>1.67</v>
      </c>
      <c r="P31" s="17">
        <v>167</v>
      </c>
      <c r="Q31" s="19">
        <f t="shared" si="15"/>
        <v>21.334576356269498</v>
      </c>
      <c r="R31" s="17" t="str">
        <f t="shared" si="16"/>
        <v>NORMOPESO</v>
      </c>
      <c r="S31" s="17">
        <v>81</v>
      </c>
      <c r="T31" s="21">
        <f t="shared" si="0"/>
        <v>0.48502994011976047</v>
      </c>
      <c r="U31" s="17">
        <v>1</v>
      </c>
      <c r="V31" s="19">
        <f t="shared" ca="1" si="17"/>
        <v>33.54766575342466</v>
      </c>
      <c r="W31" s="17" t="str">
        <f t="shared" si="18"/>
        <v>alerta</v>
      </c>
      <c r="X31" s="53" t="s">
        <v>267</v>
      </c>
      <c r="Y31" s="20">
        <f t="shared" si="19"/>
        <v>0</v>
      </c>
      <c r="Z31" s="17">
        <v>110</v>
      </c>
      <c r="AA31" s="21">
        <f t="shared" si="20"/>
        <v>0.73636363636363633</v>
      </c>
      <c r="AB31" s="17" t="str">
        <f t="shared" si="21"/>
        <v>normal</v>
      </c>
      <c r="AC31" s="17">
        <v>120</v>
      </c>
      <c r="AD31" s="17">
        <v>80</v>
      </c>
      <c r="AE31" s="20">
        <f t="shared" si="1"/>
        <v>93.333333333333329</v>
      </c>
      <c r="AF31" s="20" t="s">
        <v>0</v>
      </c>
      <c r="AG31" s="20" t="s">
        <v>168</v>
      </c>
      <c r="AH31" s="21">
        <v>0</v>
      </c>
      <c r="AI31" s="20" t="s">
        <v>168</v>
      </c>
      <c r="AJ31" s="20" t="s">
        <v>168</v>
      </c>
      <c r="AK31" s="17" t="s">
        <v>25</v>
      </c>
      <c r="AL31" s="17" t="s">
        <v>25</v>
      </c>
      <c r="AM31" s="17">
        <v>3.9</v>
      </c>
      <c r="AN31" s="17" t="s">
        <v>168</v>
      </c>
      <c r="AO31" s="17">
        <v>0</v>
      </c>
      <c r="AP31" s="22" t="s">
        <v>168</v>
      </c>
      <c r="AQ31" s="17" t="s">
        <v>25</v>
      </c>
      <c r="AR31" s="17">
        <v>79</v>
      </c>
      <c r="AS31" s="17">
        <v>312</v>
      </c>
      <c r="AT31" s="17">
        <v>99</v>
      </c>
      <c r="AU31" s="17">
        <v>4</v>
      </c>
      <c r="AV31" s="17">
        <v>1.6</v>
      </c>
      <c r="AW31" s="17">
        <v>1.5</v>
      </c>
      <c r="AX31" s="24">
        <v>5</v>
      </c>
      <c r="AY31" s="24">
        <v>0.7</v>
      </c>
      <c r="AZ31" s="21">
        <f t="shared" si="4"/>
        <v>3.3333333333333335</v>
      </c>
      <c r="BA31" s="21">
        <f t="shared" si="5"/>
        <v>2.6666666666666665</v>
      </c>
      <c r="BB31" s="40" t="s">
        <v>0</v>
      </c>
      <c r="BC31" s="39" t="s">
        <v>250</v>
      </c>
      <c r="BD31" s="39" t="s">
        <v>168</v>
      </c>
      <c r="BE31" s="39">
        <v>0</v>
      </c>
      <c r="BF31" s="20">
        <v>0</v>
      </c>
      <c r="BG31" s="20">
        <f t="shared" si="2"/>
        <v>0</v>
      </c>
      <c r="BH31" s="17" t="str">
        <f t="shared" si="3"/>
        <v>Ausente</v>
      </c>
    </row>
    <row r="32" spans="1:60" x14ac:dyDescent="0.25">
      <c r="A32" s="17">
        <v>15</v>
      </c>
      <c r="B32" s="16" t="s">
        <v>185</v>
      </c>
      <c r="C32" s="18">
        <v>30357</v>
      </c>
      <c r="D32" s="38">
        <f t="shared" ca="1" si="13"/>
        <v>38.098630136986301</v>
      </c>
      <c r="E32" s="19" t="str">
        <f t="shared" ca="1" si="14"/>
        <v>Entre 35 y 49 años</v>
      </c>
      <c r="F32" s="17" t="s">
        <v>20</v>
      </c>
      <c r="G32" s="17" t="s">
        <v>25</v>
      </c>
      <c r="H32" s="17" t="s">
        <v>25</v>
      </c>
      <c r="I32" s="17" t="s">
        <v>25</v>
      </c>
      <c r="J32" s="17" t="s">
        <v>25</v>
      </c>
      <c r="K32" s="17" t="s">
        <v>24</v>
      </c>
      <c r="L32" s="17" t="s">
        <v>25</v>
      </c>
      <c r="M32" s="17" t="s">
        <v>25</v>
      </c>
      <c r="N32" s="17">
        <v>66.5</v>
      </c>
      <c r="O32" s="17">
        <v>1.69</v>
      </c>
      <c r="P32" s="17">
        <v>169</v>
      </c>
      <c r="Q32" s="19">
        <f t="shared" si="15"/>
        <v>23.283498476944086</v>
      </c>
      <c r="R32" s="17" t="str">
        <f t="shared" si="16"/>
        <v>NORMOPESO</v>
      </c>
      <c r="S32" s="17">
        <v>82</v>
      </c>
      <c r="T32" s="21">
        <f t="shared" si="0"/>
        <v>0.48520710059171596</v>
      </c>
      <c r="U32" s="17">
        <v>1</v>
      </c>
      <c r="V32" s="19">
        <f t="shared" ca="1" si="17"/>
        <v>35.017797260273973</v>
      </c>
      <c r="W32" s="17" t="str">
        <f t="shared" si="18"/>
        <v>alerta</v>
      </c>
      <c r="X32" s="53" t="s">
        <v>267</v>
      </c>
      <c r="Y32" s="20">
        <f t="shared" si="19"/>
        <v>0</v>
      </c>
      <c r="Z32" s="17">
        <v>101</v>
      </c>
      <c r="AA32" s="21">
        <f t="shared" si="20"/>
        <v>0.81188118811881194</v>
      </c>
      <c r="AB32" s="17" t="str">
        <f t="shared" si="21"/>
        <v>Obesidad Abdominal</v>
      </c>
      <c r="AC32" s="17">
        <v>125</v>
      </c>
      <c r="AD32" s="17">
        <v>85</v>
      </c>
      <c r="AE32" s="20">
        <f t="shared" si="1"/>
        <v>98.333333333333329</v>
      </c>
      <c r="AF32" s="20" t="s">
        <v>0</v>
      </c>
      <c r="AG32" s="20" t="s">
        <v>168</v>
      </c>
      <c r="AH32" s="21">
        <v>0</v>
      </c>
      <c r="AI32" s="20" t="s">
        <v>168</v>
      </c>
      <c r="AJ32" s="20" t="s">
        <v>168</v>
      </c>
      <c r="AK32" s="17" t="s">
        <v>25</v>
      </c>
      <c r="AL32" s="17" t="s">
        <v>25</v>
      </c>
      <c r="AM32" s="17">
        <v>5.5</v>
      </c>
      <c r="AN32" s="17" t="s">
        <v>168</v>
      </c>
      <c r="AO32" s="17">
        <v>1</v>
      </c>
      <c r="AP32" s="22" t="s">
        <v>168</v>
      </c>
      <c r="AQ32" s="17" t="s">
        <v>25</v>
      </c>
      <c r="AR32" s="17">
        <v>85</v>
      </c>
      <c r="AS32" s="17">
        <v>189</v>
      </c>
      <c r="AT32" s="17">
        <v>215</v>
      </c>
      <c r="AU32" s="17">
        <v>5.8</v>
      </c>
      <c r="AV32" s="17">
        <v>1.5</v>
      </c>
      <c r="AW32" s="17">
        <v>1.02</v>
      </c>
      <c r="AX32" s="24">
        <v>5.0999999999999996</v>
      </c>
      <c r="AY32" s="24">
        <v>0.9</v>
      </c>
      <c r="AZ32" s="21">
        <f t="shared" si="4"/>
        <v>5</v>
      </c>
      <c r="BA32" s="21">
        <f t="shared" si="5"/>
        <v>5.6862745098039209</v>
      </c>
      <c r="BB32" s="43" t="s">
        <v>172</v>
      </c>
      <c r="BC32" s="26" t="s">
        <v>248</v>
      </c>
      <c r="BD32" s="26" t="s">
        <v>255</v>
      </c>
      <c r="BE32" s="39">
        <v>0</v>
      </c>
      <c r="BF32" s="39">
        <v>1</v>
      </c>
      <c r="BG32" s="20">
        <f t="shared" si="2"/>
        <v>2</v>
      </c>
      <c r="BH32" s="17" t="str">
        <f t="shared" si="3"/>
        <v>Ausente</v>
      </c>
    </row>
    <row r="33" spans="1:60" x14ac:dyDescent="0.25">
      <c r="A33" s="17">
        <v>24</v>
      </c>
      <c r="B33" s="16" t="s">
        <v>193</v>
      </c>
      <c r="C33" s="18">
        <v>23205</v>
      </c>
      <c r="D33" s="38">
        <f t="shared" ca="1" si="13"/>
        <v>57.69315068493151</v>
      </c>
      <c r="E33" s="19" t="str">
        <f t="shared" ca="1" si="14"/>
        <v>Entre 40 y 64 años</v>
      </c>
      <c r="F33" s="17" t="s">
        <v>20</v>
      </c>
      <c r="G33" s="17" t="s">
        <v>25</v>
      </c>
      <c r="H33" s="17" t="s">
        <v>24</v>
      </c>
      <c r="I33" s="17" t="s">
        <v>25</v>
      </c>
      <c r="J33" s="17" t="s">
        <v>25</v>
      </c>
      <c r="K33" s="17" t="s">
        <v>25</v>
      </c>
      <c r="L33" s="17" t="s">
        <v>25</v>
      </c>
      <c r="M33" s="17" t="s">
        <v>25</v>
      </c>
      <c r="N33" s="17">
        <v>61.3</v>
      </c>
      <c r="O33" s="17">
        <v>1.62</v>
      </c>
      <c r="P33" s="17">
        <v>162</v>
      </c>
      <c r="Q33" s="19">
        <f t="shared" si="15"/>
        <v>23.357719859777468</v>
      </c>
      <c r="R33" s="17" t="str">
        <f t="shared" si="16"/>
        <v>NORMOPESO</v>
      </c>
      <c r="S33" s="17">
        <v>79</v>
      </c>
      <c r="T33" s="21">
        <f t="shared" si="0"/>
        <v>0.48765432098765432</v>
      </c>
      <c r="U33" s="17">
        <v>1</v>
      </c>
      <c r="V33" s="19">
        <f t="shared" ca="1" si="17"/>
        <v>38.031186301369864</v>
      </c>
      <c r="W33" s="17" t="str">
        <f t="shared" si="18"/>
        <v>normal</v>
      </c>
      <c r="X33" s="53" t="s">
        <v>267</v>
      </c>
      <c r="Y33" s="20">
        <f t="shared" si="19"/>
        <v>0</v>
      </c>
      <c r="Z33" s="17">
        <v>99</v>
      </c>
      <c r="AA33" s="21">
        <f t="shared" si="20"/>
        <v>0.79797979797979801</v>
      </c>
      <c r="AB33" s="17" t="str">
        <f t="shared" si="21"/>
        <v>normal</v>
      </c>
      <c r="AC33" s="17">
        <v>110</v>
      </c>
      <c r="AD33" s="17">
        <v>70</v>
      </c>
      <c r="AE33" s="20">
        <f t="shared" si="1"/>
        <v>83.333333333333329</v>
      </c>
      <c r="AF33" s="20" t="s">
        <v>0</v>
      </c>
      <c r="AG33" s="20" t="s">
        <v>168</v>
      </c>
      <c r="AH33" s="21">
        <v>0</v>
      </c>
      <c r="AI33" s="20" t="s">
        <v>168</v>
      </c>
      <c r="AJ33" s="20" t="s">
        <v>168</v>
      </c>
      <c r="AK33" s="17" t="s">
        <v>24</v>
      </c>
      <c r="AL33" s="17" t="s">
        <v>25</v>
      </c>
      <c r="AM33" s="17">
        <v>3.6</v>
      </c>
      <c r="AN33" s="17" t="s">
        <v>168</v>
      </c>
      <c r="AO33" s="22">
        <v>0</v>
      </c>
      <c r="AP33" s="22" t="s">
        <v>168</v>
      </c>
      <c r="AQ33" s="17" t="s">
        <v>25</v>
      </c>
      <c r="AR33" s="17">
        <v>112</v>
      </c>
      <c r="AS33" s="17">
        <v>231</v>
      </c>
      <c r="AT33" s="17">
        <v>142</v>
      </c>
      <c r="AU33" s="17">
        <v>4.8</v>
      </c>
      <c r="AV33" s="17">
        <v>0.9</v>
      </c>
      <c r="AW33" s="17">
        <v>1.5</v>
      </c>
      <c r="AX33" s="24">
        <v>3.9</v>
      </c>
      <c r="AY33" s="24">
        <v>0.6</v>
      </c>
      <c r="AZ33" s="21">
        <f t="shared" si="4"/>
        <v>2.6</v>
      </c>
      <c r="BA33" s="21">
        <f t="shared" si="5"/>
        <v>3.1999999999999997</v>
      </c>
      <c r="BB33" s="41" t="s">
        <v>0</v>
      </c>
      <c r="BC33" s="26" t="s">
        <v>247</v>
      </c>
      <c r="BD33" s="26" t="s">
        <v>255</v>
      </c>
      <c r="BE33" s="39">
        <v>0</v>
      </c>
      <c r="BF33" s="25">
        <v>0</v>
      </c>
      <c r="BG33" s="20">
        <f t="shared" si="2"/>
        <v>0</v>
      </c>
      <c r="BH33" s="17" t="str">
        <f t="shared" si="3"/>
        <v>Ausente</v>
      </c>
    </row>
    <row r="34" spans="1:60" x14ac:dyDescent="0.25">
      <c r="A34" s="17">
        <v>162</v>
      </c>
      <c r="B34" s="16" t="s">
        <v>239</v>
      </c>
      <c r="C34" s="18">
        <v>30085</v>
      </c>
      <c r="D34" s="38">
        <f t="shared" ca="1" si="13"/>
        <v>38.843835616438355</v>
      </c>
      <c r="E34" s="19" t="str">
        <f t="shared" ca="1" si="14"/>
        <v>Entre 35 y 49 años</v>
      </c>
      <c r="F34" s="17" t="s">
        <v>20</v>
      </c>
      <c r="G34" s="17" t="s">
        <v>25</v>
      </c>
      <c r="H34" s="17" t="s">
        <v>25</v>
      </c>
      <c r="I34" s="17" t="s">
        <v>25</v>
      </c>
      <c r="J34" s="17" t="s">
        <v>24</v>
      </c>
      <c r="K34" s="17" t="s">
        <v>25</v>
      </c>
      <c r="L34" s="17" t="s">
        <v>25</v>
      </c>
      <c r="M34" s="17" t="s">
        <v>25</v>
      </c>
      <c r="N34" s="17">
        <v>61.3</v>
      </c>
      <c r="O34" s="17">
        <v>1.62</v>
      </c>
      <c r="P34" s="17">
        <v>162</v>
      </c>
      <c r="Q34" s="19">
        <f t="shared" si="15"/>
        <v>23.357719859777468</v>
      </c>
      <c r="R34" s="17" t="str">
        <f t="shared" si="16"/>
        <v>NORMOPESO</v>
      </c>
      <c r="S34" s="17">
        <v>79</v>
      </c>
      <c r="T34" s="21">
        <f t="shared" ref="T34:T65" si="22">S34/P34</f>
        <v>0.48765432098765432</v>
      </c>
      <c r="U34" s="17">
        <v>1</v>
      </c>
      <c r="V34" s="19">
        <f t="shared" ca="1" si="17"/>
        <v>33.865487671232877</v>
      </c>
      <c r="W34" s="17" t="str">
        <f t="shared" si="18"/>
        <v>normal</v>
      </c>
      <c r="X34" s="53" t="s">
        <v>267</v>
      </c>
      <c r="Y34" s="20">
        <f t="shared" si="19"/>
        <v>0</v>
      </c>
      <c r="Z34" s="17">
        <v>110</v>
      </c>
      <c r="AA34" s="21">
        <f t="shared" si="20"/>
        <v>0.71818181818181814</v>
      </c>
      <c r="AB34" s="17" t="str">
        <f t="shared" si="21"/>
        <v>normal</v>
      </c>
      <c r="AC34" s="17">
        <v>100</v>
      </c>
      <c r="AD34" s="17">
        <v>65</v>
      </c>
      <c r="AE34" s="20">
        <f t="shared" ref="AE34:AE65" si="23">(AC34+2*AD34)/3</f>
        <v>76.666666666666671</v>
      </c>
      <c r="AF34" s="20" t="s">
        <v>0</v>
      </c>
      <c r="AG34" s="20" t="s">
        <v>168</v>
      </c>
      <c r="AH34" s="21">
        <v>0</v>
      </c>
      <c r="AI34" s="20" t="s">
        <v>168</v>
      </c>
      <c r="AJ34" s="20" t="s">
        <v>168</v>
      </c>
      <c r="AK34" s="17" t="s">
        <v>25</v>
      </c>
      <c r="AL34" s="17" t="s">
        <v>25</v>
      </c>
      <c r="AM34" s="17">
        <v>4.0999999999999996</v>
      </c>
      <c r="AN34" s="17" t="s">
        <v>168</v>
      </c>
      <c r="AO34" s="22">
        <v>0</v>
      </c>
      <c r="AP34" s="22" t="s">
        <v>168</v>
      </c>
      <c r="AQ34" s="17" t="s">
        <v>25</v>
      </c>
      <c r="AR34" s="17">
        <v>69</v>
      </c>
      <c r="AS34" s="17">
        <v>341</v>
      </c>
      <c r="AT34" s="17">
        <v>124</v>
      </c>
      <c r="AU34" s="17">
        <v>4.0999999999999996</v>
      </c>
      <c r="AV34" s="17">
        <v>0.72</v>
      </c>
      <c r="AW34" s="17">
        <v>1.26</v>
      </c>
      <c r="AX34" s="24">
        <v>4.0999999999999996</v>
      </c>
      <c r="AY34" s="24">
        <v>0.44</v>
      </c>
      <c r="AZ34" s="21">
        <f t="shared" si="4"/>
        <v>3.2539682539682535</v>
      </c>
      <c r="BA34" s="21">
        <f t="shared" si="5"/>
        <v>3.2539682539682535</v>
      </c>
      <c r="BB34" s="40" t="s">
        <v>0</v>
      </c>
      <c r="BC34" s="39" t="s">
        <v>250</v>
      </c>
      <c r="BD34" s="39" t="s">
        <v>168</v>
      </c>
      <c r="BE34" s="42">
        <v>0</v>
      </c>
      <c r="BF34" s="39">
        <v>0</v>
      </c>
      <c r="BG34" s="20">
        <f t="shared" ref="BG34:BG65" si="24">Y34+AH34+AO34+BE34+BF34</f>
        <v>0</v>
      </c>
      <c r="BH34" s="17" t="str">
        <f t="shared" ref="BH34:BH55" si="25">IF(BG34&gt;2,"Sindrome Metabolico","Ausente")</f>
        <v>Ausente</v>
      </c>
    </row>
    <row r="35" spans="1:60" x14ac:dyDescent="0.25">
      <c r="A35" s="17">
        <v>132</v>
      </c>
      <c r="B35" s="16" t="s">
        <v>198</v>
      </c>
      <c r="C35" s="18">
        <v>29819</v>
      </c>
      <c r="D35" s="38">
        <f t="shared" ca="1" si="13"/>
        <v>39.57260273972603</v>
      </c>
      <c r="E35" s="19" t="str">
        <f t="shared" ca="1" si="14"/>
        <v>Entre 35 y 49 años</v>
      </c>
      <c r="F35" s="17" t="s">
        <v>21</v>
      </c>
      <c r="G35" s="17" t="s">
        <v>25</v>
      </c>
      <c r="H35" s="17" t="s">
        <v>25</v>
      </c>
      <c r="I35" s="17" t="s">
        <v>25</v>
      </c>
      <c r="J35" s="17" t="s">
        <v>25</v>
      </c>
      <c r="K35" s="17" t="s">
        <v>25</v>
      </c>
      <c r="L35" s="17" t="s">
        <v>24</v>
      </c>
      <c r="M35" s="17" t="s">
        <v>25</v>
      </c>
      <c r="N35" s="17">
        <v>81.599999999999994</v>
      </c>
      <c r="O35" s="17">
        <v>1.84</v>
      </c>
      <c r="P35" s="17">
        <v>184</v>
      </c>
      <c r="Q35" s="19">
        <f t="shared" si="15"/>
        <v>24.102079395085063</v>
      </c>
      <c r="R35" s="17" t="str">
        <f t="shared" si="16"/>
        <v>NORMOPESO</v>
      </c>
      <c r="S35" s="17">
        <v>90.5</v>
      </c>
      <c r="T35" s="21">
        <f t="shared" si="22"/>
        <v>0.49184782608695654</v>
      </c>
      <c r="U35" s="17">
        <v>1</v>
      </c>
      <c r="V35" s="19">
        <f t="shared" ca="1" si="17"/>
        <v>23.510332876712329</v>
      </c>
      <c r="W35" s="17" t="str">
        <f>IF(S35="","-",IF(F35="f",IF(S35&lt;80,"normal",IF(S35&lt;88,"alerta")),IF(S35&lt;94,"normal",IF(S35&lt;102,"alerta"))))</f>
        <v>normal</v>
      </c>
      <c r="X35" s="53" t="s">
        <v>267</v>
      </c>
      <c r="Y35" s="20">
        <v>0</v>
      </c>
      <c r="Z35" s="17">
        <v>99</v>
      </c>
      <c r="AA35" s="21">
        <f t="shared" si="20"/>
        <v>0.91414141414141414</v>
      </c>
      <c r="AB35" s="17" t="str">
        <f t="shared" si="21"/>
        <v>normal</v>
      </c>
      <c r="AC35" s="17">
        <v>115</v>
      </c>
      <c r="AD35" s="17">
        <v>80</v>
      </c>
      <c r="AE35" s="20">
        <f t="shared" si="23"/>
        <v>91.666666666666671</v>
      </c>
      <c r="AF35" s="20" t="s">
        <v>0</v>
      </c>
      <c r="AG35" s="20" t="s">
        <v>168</v>
      </c>
      <c r="AH35" s="21">
        <v>0</v>
      </c>
      <c r="AI35" s="20" t="s">
        <v>168</v>
      </c>
      <c r="AJ35" s="20" t="s">
        <v>168</v>
      </c>
      <c r="AK35" s="17" t="s">
        <v>25</v>
      </c>
      <c r="AL35" s="17" t="s">
        <v>25</v>
      </c>
      <c r="AM35" s="17">
        <v>4.0999999999999996</v>
      </c>
      <c r="AN35" s="17" t="s">
        <v>168</v>
      </c>
      <c r="AO35" s="22">
        <v>0</v>
      </c>
      <c r="AP35" s="22" t="s">
        <v>168</v>
      </c>
      <c r="AQ35" s="17" t="s">
        <v>25</v>
      </c>
      <c r="AR35" s="17">
        <v>92</v>
      </c>
      <c r="AS35" s="17">
        <v>264</v>
      </c>
      <c r="AT35" s="17">
        <v>186</v>
      </c>
      <c r="AU35" s="17">
        <v>3.8</v>
      </c>
      <c r="AV35" s="17">
        <v>1.1499999999999999</v>
      </c>
      <c r="AW35" s="17">
        <v>1.17</v>
      </c>
      <c r="AX35" s="24">
        <v>3.4</v>
      </c>
      <c r="AY35" s="24">
        <v>0.2</v>
      </c>
      <c r="AZ35" s="21">
        <f t="shared" si="4"/>
        <v>2.9059829059829059</v>
      </c>
      <c r="BA35" s="21">
        <f t="shared" si="5"/>
        <v>3.2478632478632479</v>
      </c>
      <c r="BB35" s="40" t="s">
        <v>0</v>
      </c>
      <c r="BC35" s="39" t="s">
        <v>250</v>
      </c>
      <c r="BD35" s="39" t="s">
        <v>168</v>
      </c>
      <c r="BE35" s="39">
        <v>0</v>
      </c>
      <c r="BF35" s="20">
        <v>0</v>
      </c>
      <c r="BG35" s="20">
        <f t="shared" si="24"/>
        <v>0</v>
      </c>
      <c r="BH35" s="17" t="str">
        <f t="shared" si="25"/>
        <v>Ausente</v>
      </c>
    </row>
    <row r="36" spans="1:60" x14ac:dyDescent="0.25">
      <c r="A36" s="17">
        <v>33</v>
      </c>
      <c r="B36" s="16" t="s">
        <v>187</v>
      </c>
      <c r="C36" s="18">
        <v>30421</v>
      </c>
      <c r="D36" s="38">
        <f t="shared" ca="1" si="13"/>
        <v>37.923287671232877</v>
      </c>
      <c r="E36" s="19" t="str">
        <f t="shared" ca="1" si="14"/>
        <v>Entre 35 y 49 años</v>
      </c>
      <c r="F36" s="17" t="s">
        <v>20</v>
      </c>
      <c r="G36" s="17" t="s">
        <v>25</v>
      </c>
      <c r="H36" s="17" t="s">
        <v>25</v>
      </c>
      <c r="I36" s="17" t="s">
        <v>25</v>
      </c>
      <c r="J36" s="17" t="s">
        <v>25</v>
      </c>
      <c r="K36" s="17" t="s">
        <v>24</v>
      </c>
      <c r="L36" s="17" t="s">
        <v>25</v>
      </c>
      <c r="M36" s="17" t="s">
        <v>25</v>
      </c>
      <c r="N36" s="17">
        <v>59.8</v>
      </c>
      <c r="O36" s="17">
        <v>1.65</v>
      </c>
      <c r="P36" s="17">
        <v>165</v>
      </c>
      <c r="Q36" s="19">
        <f t="shared" si="15"/>
        <v>21.96510560146924</v>
      </c>
      <c r="R36" s="17" t="str">
        <f t="shared" si="16"/>
        <v>NORMOPESO</v>
      </c>
      <c r="S36" s="17">
        <v>82</v>
      </c>
      <c r="T36" s="21">
        <f t="shared" si="22"/>
        <v>0.49696969696969695</v>
      </c>
      <c r="U36" s="17">
        <v>1</v>
      </c>
      <c r="V36" s="19">
        <f t="shared" ca="1" si="17"/>
        <v>34.979046575342466</v>
      </c>
      <c r="W36" s="17" t="str">
        <f>IF(S36="","-",IF(F36="f",IF(S36&lt;80,"normal",IF(S36&lt;88,"alerta",IF(S36&gt;87.9999,"Obesidad Abdominal"))),IF(S36&lt;94,"normal",IF(S36&lt;102,"alerta",IF(S36&gt;101.999,"Obesidad Abdominal")))))</f>
        <v>alerta</v>
      </c>
      <c r="X36" s="53" t="s">
        <v>267</v>
      </c>
      <c r="Y36" s="20">
        <f>IF(S36="","-",IF(F36="f",IF(S36&lt;80,0,IF(S36&lt;88,0,IF(S36&gt;87.9999,1))),IF(S36&lt;94,0,IF(S36&lt;102,0,IF(S36&gt;101.999,1)))))</f>
        <v>0</v>
      </c>
      <c r="Z36" s="17">
        <v>107</v>
      </c>
      <c r="AA36" s="21">
        <f t="shared" si="20"/>
        <v>0.76635514018691586</v>
      </c>
      <c r="AB36" s="17" t="str">
        <f t="shared" si="21"/>
        <v>normal</v>
      </c>
      <c r="AC36" s="17">
        <v>110</v>
      </c>
      <c r="AD36" s="17">
        <v>75</v>
      </c>
      <c r="AE36" s="20">
        <f t="shared" si="23"/>
        <v>86.666666666666671</v>
      </c>
      <c r="AF36" s="20" t="s">
        <v>0</v>
      </c>
      <c r="AG36" s="20" t="s">
        <v>168</v>
      </c>
      <c r="AH36" s="21">
        <v>0</v>
      </c>
      <c r="AI36" s="20" t="s">
        <v>168</v>
      </c>
      <c r="AJ36" s="20" t="s">
        <v>168</v>
      </c>
      <c r="AK36" s="17" t="s">
        <v>25</v>
      </c>
      <c r="AL36" s="17" t="s">
        <v>25</v>
      </c>
      <c r="AM36" s="17">
        <v>3.8</v>
      </c>
      <c r="AN36" s="17" t="s">
        <v>168</v>
      </c>
      <c r="AO36" s="17">
        <v>0</v>
      </c>
      <c r="AP36" s="22" t="s">
        <v>168</v>
      </c>
      <c r="AQ36" s="17" t="s">
        <v>25</v>
      </c>
      <c r="AR36" s="17">
        <v>96</v>
      </c>
      <c r="AS36" s="17">
        <v>215</v>
      </c>
      <c r="AT36" s="17">
        <v>213</v>
      </c>
      <c r="AU36" s="17">
        <v>4.2</v>
      </c>
      <c r="AV36" s="17">
        <v>1.1000000000000001</v>
      </c>
      <c r="AW36" s="17">
        <v>1.49</v>
      </c>
      <c r="AX36" s="24">
        <v>4.0999999999999996</v>
      </c>
      <c r="AY36" s="24">
        <v>0.65</v>
      </c>
      <c r="AZ36" s="21">
        <f t="shared" si="4"/>
        <v>2.7516778523489931</v>
      </c>
      <c r="BA36" s="21">
        <f t="shared" si="5"/>
        <v>2.8187919463087248</v>
      </c>
      <c r="BB36" s="40" t="s">
        <v>0</v>
      </c>
      <c r="BC36" s="39" t="s">
        <v>250</v>
      </c>
      <c r="BD36" s="39" t="s">
        <v>168</v>
      </c>
      <c r="BE36" s="40">
        <v>0</v>
      </c>
      <c r="BF36" s="39">
        <v>0</v>
      </c>
      <c r="BG36" s="20">
        <f t="shared" si="24"/>
        <v>0</v>
      </c>
      <c r="BH36" s="17" t="str">
        <f t="shared" si="25"/>
        <v>Ausente</v>
      </c>
    </row>
    <row r="37" spans="1:60" x14ac:dyDescent="0.25">
      <c r="A37" s="17">
        <v>23</v>
      </c>
      <c r="B37" s="16" t="s">
        <v>33</v>
      </c>
      <c r="C37" s="18">
        <v>30321</v>
      </c>
      <c r="D37" s="38">
        <f t="shared" ca="1" si="13"/>
        <v>38.197260273972603</v>
      </c>
      <c r="E37" s="19" t="str">
        <f t="shared" ca="1" si="14"/>
        <v>Entre 35 y 49 años</v>
      </c>
      <c r="F37" s="17" t="s">
        <v>20</v>
      </c>
      <c r="G37" s="17" t="s">
        <v>25</v>
      </c>
      <c r="H37" s="17" t="s">
        <v>25</v>
      </c>
      <c r="I37" s="17" t="s">
        <v>25</v>
      </c>
      <c r="J37" s="17" t="s">
        <v>25</v>
      </c>
      <c r="K37" s="17" t="s">
        <v>24</v>
      </c>
      <c r="L37" s="17" t="s">
        <v>25</v>
      </c>
      <c r="M37" s="17" t="s">
        <v>25</v>
      </c>
      <c r="N37" s="17">
        <v>68</v>
      </c>
      <c r="O37" s="17">
        <v>1.69</v>
      </c>
      <c r="P37" s="17">
        <v>169</v>
      </c>
      <c r="Q37" s="19">
        <f t="shared" si="15"/>
        <v>23.808690171912751</v>
      </c>
      <c r="R37" s="17" t="str">
        <f t="shared" si="16"/>
        <v>NORMOPESO</v>
      </c>
      <c r="S37" s="17">
        <v>84</v>
      </c>
      <c r="T37" s="21">
        <f t="shared" si="22"/>
        <v>0.49704142011834318</v>
      </c>
      <c r="U37" s="17">
        <v>1</v>
      </c>
      <c r="V37" s="19">
        <f t="shared" ca="1" si="17"/>
        <v>35.917594520547944</v>
      </c>
      <c r="W37" s="17" t="str">
        <f>IF(S37="","-",IF(F37="f",IF(S37&lt;80,"normal",IF(S37&lt;88,"alerta")),IF(S37&lt;94,"normal",IF(S37&lt;102,"alerta"))))</f>
        <v>alerta</v>
      </c>
      <c r="X37" s="53" t="s">
        <v>267</v>
      </c>
      <c r="Y37" s="20">
        <f>IF(S37="","-",IF(F37="f",IF(S37&lt;80,0,IF(S37&lt;88,0,IF(S37&gt;87.9999,1))),IF(S37&lt;94,0,IF(S37&lt;102,0,IF(S37&gt;101.999,1)))))</f>
        <v>0</v>
      </c>
      <c r="Z37" s="17">
        <v>100</v>
      </c>
      <c r="AA37" s="21">
        <f t="shared" si="20"/>
        <v>0.84</v>
      </c>
      <c r="AB37" s="17" t="str">
        <f t="shared" si="21"/>
        <v>Obesidad Abdominal</v>
      </c>
      <c r="AC37" s="17">
        <v>110</v>
      </c>
      <c r="AD37" s="17">
        <v>80</v>
      </c>
      <c r="AE37" s="20">
        <f t="shared" si="23"/>
        <v>90</v>
      </c>
      <c r="AF37" s="20" t="s">
        <v>0</v>
      </c>
      <c r="AG37" s="20" t="s">
        <v>168</v>
      </c>
      <c r="AH37" s="21">
        <v>0</v>
      </c>
      <c r="AI37" s="20" t="s">
        <v>168</v>
      </c>
      <c r="AJ37" s="20" t="s">
        <v>168</v>
      </c>
      <c r="AK37" s="17" t="s">
        <v>25</v>
      </c>
      <c r="AL37" s="17" t="s">
        <v>25</v>
      </c>
      <c r="AM37" s="17">
        <v>4.5</v>
      </c>
      <c r="AN37" s="17" t="s">
        <v>168</v>
      </c>
      <c r="AO37" s="17">
        <v>0</v>
      </c>
      <c r="AP37" s="22" t="s">
        <v>168</v>
      </c>
      <c r="AQ37" s="17" t="s">
        <v>25</v>
      </c>
      <c r="AR37" s="17">
        <v>81</v>
      </c>
      <c r="AS37" s="17">
        <v>200</v>
      </c>
      <c r="AT37" s="17">
        <v>222</v>
      </c>
      <c r="AU37" s="17">
        <v>3.2</v>
      </c>
      <c r="AV37" s="17">
        <v>1.5</v>
      </c>
      <c r="AW37" s="17">
        <v>1.22</v>
      </c>
      <c r="AX37" s="24">
        <v>4</v>
      </c>
      <c r="AY37" s="24">
        <v>1</v>
      </c>
      <c r="AZ37" s="21">
        <f t="shared" si="4"/>
        <v>3.278688524590164</v>
      </c>
      <c r="BA37" s="21">
        <f t="shared" si="5"/>
        <v>2.6229508196721314</v>
      </c>
      <c r="BB37" s="40" t="s">
        <v>0</v>
      </c>
      <c r="BC37" s="39" t="s">
        <v>250</v>
      </c>
      <c r="BD37" s="39" t="s">
        <v>168</v>
      </c>
      <c r="BE37" s="39">
        <v>0</v>
      </c>
      <c r="BF37" s="40">
        <v>1</v>
      </c>
      <c r="BG37" s="20">
        <f t="shared" si="24"/>
        <v>1</v>
      </c>
      <c r="BH37" s="17" t="str">
        <f t="shared" si="25"/>
        <v>Ausente</v>
      </c>
    </row>
    <row r="38" spans="1:60" x14ac:dyDescent="0.25">
      <c r="A38" s="17">
        <v>66</v>
      </c>
      <c r="B38" s="16" t="s">
        <v>184</v>
      </c>
      <c r="C38" s="18">
        <v>30321</v>
      </c>
      <c r="D38" s="38">
        <f t="shared" ca="1" si="13"/>
        <v>38.197260273972603</v>
      </c>
      <c r="E38" s="19" t="str">
        <f t="shared" ca="1" si="14"/>
        <v>Entre 35 y 49 años</v>
      </c>
      <c r="F38" s="17" t="s">
        <v>20</v>
      </c>
      <c r="G38" s="17" t="s">
        <v>25</v>
      </c>
      <c r="H38" s="17" t="s">
        <v>25</v>
      </c>
      <c r="I38" s="17" t="s">
        <v>25</v>
      </c>
      <c r="J38" s="17" t="s">
        <v>25</v>
      </c>
      <c r="K38" s="17" t="s">
        <v>24</v>
      </c>
      <c r="L38" s="17" t="s">
        <v>25</v>
      </c>
      <c r="M38" s="17" t="s">
        <v>25</v>
      </c>
      <c r="N38" s="17">
        <v>68</v>
      </c>
      <c r="O38" s="17">
        <v>1.69</v>
      </c>
      <c r="P38" s="17">
        <v>169</v>
      </c>
      <c r="Q38" s="19">
        <f t="shared" si="15"/>
        <v>23.808690171912751</v>
      </c>
      <c r="R38" s="17" t="str">
        <f t="shared" si="16"/>
        <v>NORMOPESO</v>
      </c>
      <c r="S38" s="17">
        <v>84</v>
      </c>
      <c r="T38" s="21">
        <f t="shared" si="22"/>
        <v>0.49704142011834318</v>
      </c>
      <c r="U38" s="17">
        <v>1</v>
      </c>
      <c r="V38" s="19">
        <f t="shared" ca="1" si="17"/>
        <v>35.917594520547944</v>
      </c>
      <c r="W38" s="17" t="str">
        <f>IF(S38="","-",IF(F38="f",IF(S38&lt;80,"normal",IF(S38&lt;88,"alerta",IF(S38&gt;87.9999,"Obesidad Abdominal"))),IF(S38&lt;94,"normal",IF(S38&lt;102,"alerta",IF(S38&gt;101.999,"Obesidad Abdominal")))))</f>
        <v>alerta</v>
      </c>
      <c r="X38" s="53" t="s">
        <v>267</v>
      </c>
      <c r="Y38" s="20">
        <f>IF(S38="","-",IF(F38="f",IF(S38&lt;80,0,IF(S38&lt;88,0,IF(S38&gt;87.9999,1))),IF(S38&lt;94,0,IF(S38&lt;102,0,IF(S38&gt;101.999,1)))))</f>
        <v>0</v>
      </c>
      <c r="Z38" s="17">
        <v>108</v>
      </c>
      <c r="AA38" s="21">
        <f t="shared" si="20"/>
        <v>0.77777777777777779</v>
      </c>
      <c r="AB38" s="17" t="str">
        <f t="shared" si="21"/>
        <v>normal</v>
      </c>
      <c r="AC38" s="17">
        <v>110</v>
      </c>
      <c r="AD38" s="17">
        <v>70</v>
      </c>
      <c r="AE38" s="20">
        <f t="shared" si="23"/>
        <v>83.333333333333329</v>
      </c>
      <c r="AF38" s="20" t="s">
        <v>0</v>
      </c>
      <c r="AG38" s="20" t="s">
        <v>168</v>
      </c>
      <c r="AH38" s="21">
        <v>0</v>
      </c>
      <c r="AI38" s="20" t="s">
        <v>168</v>
      </c>
      <c r="AJ38" s="20" t="s">
        <v>168</v>
      </c>
      <c r="AK38" s="17" t="s">
        <v>25</v>
      </c>
      <c r="AL38" s="17" t="s">
        <v>25</v>
      </c>
      <c r="AM38" s="17">
        <v>4.5</v>
      </c>
      <c r="AN38" s="17" t="s">
        <v>168</v>
      </c>
      <c r="AO38" s="22">
        <v>0</v>
      </c>
      <c r="AP38" s="22" t="s">
        <v>168</v>
      </c>
      <c r="AQ38" s="17" t="s">
        <v>25</v>
      </c>
      <c r="AR38" s="17">
        <v>81</v>
      </c>
      <c r="AS38" s="17">
        <v>200</v>
      </c>
      <c r="AT38" s="17">
        <v>222</v>
      </c>
      <c r="AU38" s="17">
        <v>3.2</v>
      </c>
      <c r="AV38" s="17">
        <v>1.1200000000000001</v>
      </c>
      <c r="AW38" s="17">
        <v>1.22</v>
      </c>
      <c r="AX38" s="24">
        <v>3.92</v>
      </c>
      <c r="AY38" s="24">
        <v>1</v>
      </c>
      <c r="AZ38" s="21">
        <f t="shared" si="4"/>
        <v>3.2131147540983607</v>
      </c>
      <c r="BA38" s="21">
        <f t="shared" si="5"/>
        <v>2.6229508196721314</v>
      </c>
      <c r="BB38" s="40" t="s">
        <v>0</v>
      </c>
      <c r="BC38" s="39" t="s">
        <v>250</v>
      </c>
      <c r="BD38" s="39" t="s">
        <v>168</v>
      </c>
      <c r="BE38" s="40">
        <v>0</v>
      </c>
      <c r="BF38" s="42">
        <v>0</v>
      </c>
      <c r="BG38" s="20">
        <f t="shared" si="24"/>
        <v>0</v>
      </c>
      <c r="BH38" s="17" t="str">
        <f t="shared" si="25"/>
        <v>Ausente</v>
      </c>
    </row>
    <row r="39" spans="1:60" x14ac:dyDescent="0.25">
      <c r="A39" s="17">
        <v>159</v>
      </c>
      <c r="B39" s="16" t="s">
        <v>183</v>
      </c>
      <c r="C39" s="18">
        <v>30273</v>
      </c>
      <c r="D39" s="38">
        <f t="shared" ca="1" si="13"/>
        <v>38.328767123287669</v>
      </c>
      <c r="E39" s="19" t="str">
        <f t="shared" ca="1" si="14"/>
        <v>Entre 35 y 49 años</v>
      </c>
      <c r="F39" s="17" t="s">
        <v>20</v>
      </c>
      <c r="G39" s="17" t="s">
        <v>25</v>
      </c>
      <c r="H39" s="17" t="s">
        <v>25</v>
      </c>
      <c r="I39" s="17" t="s">
        <v>25</v>
      </c>
      <c r="J39" s="17" t="s">
        <v>24</v>
      </c>
      <c r="K39" s="17" t="s">
        <v>25</v>
      </c>
      <c r="L39" s="17" t="s">
        <v>25</v>
      </c>
      <c r="M39" s="17" t="s">
        <v>25</v>
      </c>
      <c r="N39" s="17">
        <v>60.6</v>
      </c>
      <c r="O39" s="17">
        <v>1.64</v>
      </c>
      <c r="P39" s="17">
        <v>164</v>
      </c>
      <c r="Q39" s="19">
        <f t="shared" si="15"/>
        <v>22.53123140987508</v>
      </c>
      <c r="R39" s="17" t="str">
        <f t="shared" si="16"/>
        <v>NORMOPESO</v>
      </c>
      <c r="S39" s="17">
        <v>82</v>
      </c>
      <c r="T39" s="21">
        <f t="shared" si="22"/>
        <v>0.5</v>
      </c>
      <c r="U39" s="17">
        <v>1</v>
      </c>
      <c r="V39" s="19">
        <f t="shared" ca="1" si="17"/>
        <v>35.068657534246576</v>
      </c>
      <c r="W39" s="17" t="str">
        <f>IF(S39="","-",IF(F39="f",IF(S39&lt;80,"normal",IF(S39&lt;88,"alerta",IF(S39&gt;87.9999,"Obesidad Abdominal"))),IF(S39&lt;94,"normal",IF(S39&lt;102,"alerta",IF(S39&gt;101.999,"Obesidad Abdominal")))))</f>
        <v>alerta</v>
      </c>
      <c r="X39" s="53" t="s">
        <v>267</v>
      </c>
      <c r="Y39" s="20">
        <f>IF(S39="","-",IF(F39="f",IF(S39&lt;80,0,IF(S39&lt;88,0,IF(S39&gt;87.9999,1))),IF(S39&lt;94,0,IF(S39&lt;102,0,IF(S39&gt;101.999,1)))))</f>
        <v>0</v>
      </c>
      <c r="Z39" s="17">
        <v>94.5</v>
      </c>
      <c r="AA39" s="21">
        <f t="shared" si="20"/>
        <v>0.86772486772486768</v>
      </c>
      <c r="AB39" s="17" t="str">
        <f t="shared" si="21"/>
        <v>Obesidad Abdominal</v>
      </c>
      <c r="AC39" s="17">
        <v>100</v>
      </c>
      <c r="AD39" s="17">
        <v>60</v>
      </c>
      <c r="AE39" s="20">
        <f t="shared" si="23"/>
        <v>73.333333333333329</v>
      </c>
      <c r="AF39" s="20" t="s">
        <v>0</v>
      </c>
      <c r="AG39" s="20" t="s">
        <v>168</v>
      </c>
      <c r="AH39" s="21">
        <v>0</v>
      </c>
      <c r="AI39" s="20" t="s">
        <v>168</v>
      </c>
      <c r="AJ39" s="20" t="s">
        <v>168</v>
      </c>
      <c r="AK39" s="17" t="s">
        <v>25</v>
      </c>
      <c r="AL39" s="17" t="s">
        <v>25</v>
      </c>
      <c r="AM39" s="17">
        <v>3.9</v>
      </c>
      <c r="AN39" s="17" t="s">
        <v>168</v>
      </c>
      <c r="AO39" s="17">
        <v>0</v>
      </c>
      <c r="AP39" s="22" t="s">
        <v>168</v>
      </c>
      <c r="AQ39" s="17" t="s">
        <v>25</v>
      </c>
      <c r="AR39" s="17">
        <v>79</v>
      </c>
      <c r="AS39" s="17">
        <v>421</v>
      </c>
      <c r="AT39" s="17">
        <v>114</v>
      </c>
      <c r="AU39" s="17">
        <v>3.2</v>
      </c>
      <c r="AV39" s="17">
        <v>0.66</v>
      </c>
      <c r="AW39" s="17">
        <v>1.23</v>
      </c>
      <c r="AX39" s="24">
        <v>4.2</v>
      </c>
      <c r="AY39" s="24">
        <v>0.44</v>
      </c>
      <c r="AZ39" s="21">
        <f t="shared" ref="AZ39:AZ70" si="26">AX39/AW39</f>
        <v>3.4146341463414638</v>
      </c>
      <c r="BA39" s="21">
        <f t="shared" ref="BA39:BA70" si="27">AU39/AW39</f>
        <v>2.601626016260163</v>
      </c>
      <c r="BB39" s="40" t="s">
        <v>0</v>
      </c>
      <c r="BC39" s="39" t="s">
        <v>250</v>
      </c>
      <c r="BD39" s="39" t="s">
        <v>168</v>
      </c>
      <c r="BE39" s="42">
        <v>0</v>
      </c>
      <c r="BF39" s="39">
        <v>0</v>
      </c>
      <c r="BG39" s="20">
        <f t="shared" si="24"/>
        <v>0</v>
      </c>
      <c r="BH39" s="17" t="str">
        <f t="shared" si="25"/>
        <v>Ausente</v>
      </c>
    </row>
    <row r="40" spans="1:60" x14ac:dyDescent="0.25">
      <c r="A40" s="17">
        <v>106</v>
      </c>
      <c r="B40" s="16" t="s">
        <v>35</v>
      </c>
      <c r="C40" s="18">
        <v>30388</v>
      </c>
      <c r="D40" s="38">
        <f t="shared" ca="1" si="13"/>
        <v>38.013698630136986</v>
      </c>
      <c r="E40" s="19" t="str">
        <f t="shared" ca="1" si="14"/>
        <v>Entre 35 y 49 años</v>
      </c>
      <c r="F40" s="17" t="s">
        <v>20</v>
      </c>
      <c r="G40" s="17" t="s">
        <v>25</v>
      </c>
      <c r="H40" s="17" t="s">
        <v>25</v>
      </c>
      <c r="I40" s="17" t="s">
        <v>25</v>
      </c>
      <c r="J40" s="17" t="s">
        <v>25</v>
      </c>
      <c r="K40" s="17" t="s">
        <v>25</v>
      </c>
      <c r="L40" s="17" t="s">
        <v>25</v>
      </c>
      <c r="M40" s="17" t="s">
        <v>25</v>
      </c>
      <c r="N40" s="17">
        <v>60</v>
      </c>
      <c r="O40" s="17">
        <v>1.53</v>
      </c>
      <c r="P40" s="17">
        <v>153</v>
      </c>
      <c r="Q40" s="19">
        <f t="shared" si="15"/>
        <v>25.631167499679609</v>
      </c>
      <c r="R40" s="17" t="str">
        <f t="shared" si="16"/>
        <v>SOBREPESO GRADO 1</v>
      </c>
      <c r="S40" s="17">
        <v>77</v>
      </c>
      <c r="T40" s="21">
        <f t="shared" si="22"/>
        <v>0.50326797385620914</v>
      </c>
      <c r="U40" s="17">
        <v>1</v>
      </c>
      <c r="V40" s="19">
        <f t="shared" ca="1" si="17"/>
        <v>32.804027397260271</v>
      </c>
      <c r="W40" s="17" t="str">
        <f>IF(S40="","-",IF(F40="f",IF(S40&lt;80,"normal",IF(S40&lt;88,"alerta")),IF(S40&lt;94,"normal",IF(S40&lt;102,"alerta"))))</f>
        <v>normal</v>
      </c>
      <c r="X40" s="53" t="s">
        <v>266</v>
      </c>
      <c r="Y40" s="20">
        <f>IF(S40="","-",IF(F40="f",IF(S40&lt;80,0,IF(S40&lt;88,0,IF(S40&gt;87.9999,1))),IF(S40&lt;94,0,IF(S40&lt;102,0,IF(S40&gt;101.999,1)))))</f>
        <v>0</v>
      </c>
      <c r="Z40" s="17">
        <v>107.5</v>
      </c>
      <c r="AA40" s="21">
        <f t="shared" si="20"/>
        <v>0.71627906976744182</v>
      </c>
      <c r="AB40" s="17" t="str">
        <f t="shared" si="21"/>
        <v>normal</v>
      </c>
      <c r="AC40" s="17">
        <v>100</v>
      </c>
      <c r="AD40" s="17">
        <v>60</v>
      </c>
      <c r="AE40" s="20">
        <f t="shared" si="23"/>
        <v>73.333333333333329</v>
      </c>
      <c r="AF40" s="20" t="s">
        <v>0</v>
      </c>
      <c r="AG40" s="20" t="s">
        <v>168</v>
      </c>
      <c r="AH40" s="21">
        <v>0</v>
      </c>
      <c r="AI40" s="20" t="s">
        <v>168</v>
      </c>
      <c r="AJ40" s="20" t="s">
        <v>168</v>
      </c>
      <c r="AK40" s="17" t="s">
        <v>25</v>
      </c>
      <c r="AL40" s="17" t="s">
        <v>25</v>
      </c>
      <c r="AM40" s="17">
        <v>5.5</v>
      </c>
      <c r="AN40" s="17" t="s">
        <v>168</v>
      </c>
      <c r="AO40" s="17">
        <v>1</v>
      </c>
      <c r="AP40" s="22" t="s">
        <v>168</v>
      </c>
      <c r="AQ40" s="17" t="s">
        <v>25</v>
      </c>
      <c r="AR40" s="17">
        <v>88</v>
      </c>
      <c r="AS40" s="17">
        <v>351</v>
      </c>
      <c r="AT40" s="17">
        <v>300</v>
      </c>
      <c r="AU40" s="17">
        <v>6</v>
      </c>
      <c r="AV40" s="17">
        <v>1.4</v>
      </c>
      <c r="AW40" s="17">
        <v>1.4</v>
      </c>
      <c r="AX40" s="24">
        <v>4.8</v>
      </c>
      <c r="AY40" s="24">
        <v>0.7</v>
      </c>
      <c r="AZ40" s="21">
        <f t="shared" si="26"/>
        <v>3.4285714285714288</v>
      </c>
      <c r="BA40" s="21">
        <f t="shared" si="27"/>
        <v>4.2857142857142856</v>
      </c>
      <c r="BB40" s="43" t="s">
        <v>172</v>
      </c>
      <c r="BC40" s="26" t="s">
        <v>248</v>
      </c>
      <c r="BD40" s="26" t="s">
        <v>255</v>
      </c>
      <c r="BE40" s="39">
        <v>0</v>
      </c>
      <c r="BF40" s="20">
        <v>0</v>
      </c>
      <c r="BG40" s="20">
        <f t="shared" si="24"/>
        <v>1</v>
      </c>
      <c r="BH40" s="17" t="str">
        <f t="shared" si="25"/>
        <v>Ausente</v>
      </c>
    </row>
    <row r="41" spans="1:60" x14ac:dyDescent="0.25">
      <c r="A41" s="17">
        <v>128</v>
      </c>
      <c r="B41" s="16" t="s">
        <v>196</v>
      </c>
      <c r="C41" s="18">
        <v>29898</v>
      </c>
      <c r="D41" s="38">
        <f t="shared" ca="1" si="13"/>
        <v>39.356164383561641</v>
      </c>
      <c r="E41" s="19" t="str">
        <f t="shared" ca="1" si="14"/>
        <v>Entre 35 y 49 años</v>
      </c>
      <c r="F41" s="17" t="s">
        <v>21</v>
      </c>
      <c r="G41" s="17" t="s">
        <v>25</v>
      </c>
      <c r="H41" s="17" t="s">
        <v>25</v>
      </c>
      <c r="I41" s="17" t="s">
        <v>25</v>
      </c>
      <c r="J41" s="17" t="s">
        <v>25</v>
      </c>
      <c r="K41" s="17" t="s">
        <v>25</v>
      </c>
      <c r="L41" s="17" t="s">
        <v>25</v>
      </c>
      <c r="M41" s="17" t="s">
        <v>25</v>
      </c>
      <c r="N41" s="17">
        <v>79.2</v>
      </c>
      <c r="O41" s="17">
        <v>1.82</v>
      </c>
      <c r="P41" s="17">
        <v>182</v>
      </c>
      <c r="Q41" s="19">
        <f t="shared" si="15"/>
        <v>23.910155778287645</v>
      </c>
      <c r="R41" s="17" t="str">
        <f t="shared" si="16"/>
        <v>NORMOPESO</v>
      </c>
      <c r="S41" s="17">
        <v>92.4</v>
      </c>
      <c r="T41" s="21">
        <f t="shared" si="22"/>
        <v>0.50769230769230778</v>
      </c>
      <c r="U41" s="17">
        <v>2</v>
      </c>
      <c r="V41" s="19">
        <f t="shared" ca="1" si="17"/>
        <v>24.565772602739724</v>
      </c>
      <c r="W41" s="17" t="str">
        <f>IF(S41="","-",IF(F41="f",IF(S41&lt;80,"normal",IF(S41&lt;88,"alerta")),IF(S41&lt;94,"normal",IF(S41&lt;102,"alerta"))))</f>
        <v>normal</v>
      </c>
      <c r="X41" s="53" t="s">
        <v>267</v>
      </c>
      <c r="Y41" s="20">
        <v>0</v>
      </c>
      <c r="Z41" s="17">
        <v>101</v>
      </c>
      <c r="AA41" s="21">
        <f t="shared" si="20"/>
        <v>0.91485148514851489</v>
      </c>
      <c r="AB41" s="17" t="str">
        <f t="shared" si="21"/>
        <v>normal</v>
      </c>
      <c r="AC41" s="17">
        <v>110</v>
      </c>
      <c r="AD41" s="17">
        <v>70</v>
      </c>
      <c r="AE41" s="20">
        <f t="shared" si="23"/>
        <v>83.333333333333329</v>
      </c>
      <c r="AF41" s="20" t="s">
        <v>0</v>
      </c>
      <c r="AG41" s="20" t="s">
        <v>168</v>
      </c>
      <c r="AH41" s="21">
        <v>0</v>
      </c>
      <c r="AI41" s="20" t="s">
        <v>168</v>
      </c>
      <c r="AJ41" s="20" t="s">
        <v>168</v>
      </c>
      <c r="AK41" s="17" t="s">
        <v>25</v>
      </c>
      <c r="AL41" s="17" t="s">
        <v>25</v>
      </c>
      <c r="AM41" s="17">
        <v>4.2</v>
      </c>
      <c r="AN41" s="17" t="s">
        <v>168</v>
      </c>
      <c r="AO41" s="22">
        <v>0</v>
      </c>
      <c r="AP41" s="22" t="s">
        <v>168</v>
      </c>
      <c r="AQ41" s="17" t="s">
        <v>25</v>
      </c>
      <c r="AR41" s="17">
        <v>99</v>
      </c>
      <c r="AS41" s="17">
        <v>204</v>
      </c>
      <c r="AT41" s="17">
        <v>191</v>
      </c>
      <c r="AU41" s="17">
        <v>4.0999999999999996</v>
      </c>
      <c r="AV41" s="17">
        <v>1.22</v>
      </c>
      <c r="AW41" s="17">
        <v>1.3</v>
      </c>
      <c r="AX41" s="24">
        <v>3.1</v>
      </c>
      <c r="AY41" s="24">
        <v>0.21</v>
      </c>
      <c r="AZ41" s="21">
        <f t="shared" si="26"/>
        <v>2.3846153846153846</v>
      </c>
      <c r="BA41" s="21">
        <f t="shared" si="27"/>
        <v>3.1538461538461533</v>
      </c>
      <c r="BB41" s="40" t="s">
        <v>0</v>
      </c>
      <c r="BC41" s="39" t="s">
        <v>250</v>
      </c>
      <c r="BD41" s="39" t="s">
        <v>168</v>
      </c>
      <c r="BE41" s="42">
        <v>0</v>
      </c>
      <c r="BF41" s="25">
        <v>0</v>
      </c>
      <c r="BG41" s="20">
        <f t="shared" si="24"/>
        <v>0</v>
      </c>
      <c r="BH41" s="17" t="str">
        <f t="shared" si="25"/>
        <v>Ausente</v>
      </c>
    </row>
    <row r="42" spans="1:60" x14ac:dyDescent="0.25">
      <c r="A42" s="17">
        <v>40</v>
      </c>
      <c r="B42" s="16" t="s">
        <v>199</v>
      </c>
      <c r="C42" s="18">
        <v>29750</v>
      </c>
      <c r="D42" s="38">
        <f t="shared" ca="1" si="13"/>
        <v>39.761643835616439</v>
      </c>
      <c r="E42" s="19" t="str">
        <f t="shared" ca="1" si="14"/>
        <v>Entre 35 y 49 años</v>
      </c>
      <c r="F42" s="17" t="s">
        <v>21</v>
      </c>
      <c r="G42" s="17" t="s">
        <v>25</v>
      </c>
      <c r="H42" s="17" t="s">
        <v>25</v>
      </c>
      <c r="I42" s="17" t="s">
        <v>25</v>
      </c>
      <c r="J42" s="17" t="s">
        <v>25</v>
      </c>
      <c r="K42" s="17" t="s">
        <v>25</v>
      </c>
      <c r="L42" s="17" t="s">
        <v>25</v>
      </c>
      <c r="M42" s="17" t="s">
        <v>25</v>
      </c>
      <c r="N42" s="17">
        <v>80.5</v>
      </c>
      <c r="O42" s="17">
        <v>1.82</v>
      </c>
      <c r="P42" s="17">
        <v>182</v>
      </c>
      <c r="Q42" s="19">
        <f t="shared" si="15"/>
        <v>24.30262045646661</v>
      </c>
      <c r="R42" s="17" t="str">
        <f t="shared" si="16"/>
        <v>NORMOPESO</v>
      </c>
      <c r="S42" s="17">
        <v>92.7</v>
      </c>
      <c r="T42" s="21">
        <f t="shared" si="22"/>
        <v>0.50934065934065931</v>
      </c>
      <c r="U42" s="17">
        <v>2</v>
      </c>
      <c r="V42" s="19">
        <f t="shared" ca="1" si="17"/>
        <v>24.776826027397259</v>
      </c>
      <c r="W42" s="17" t="str">
        <f>IF(S42="","-",IF(F42="f",IF(S42&lt;80,"normal",IF(S42&lt;88,"alerta")),IF(S42&lt;94,"normal",IF(S42&lt;102,"alerta"))))</f>
        <v>normal</v>
      </c>
      <c r="X42" s="53" t="s">
        <v>267</v>
      </c>
      <c r="Y42" s="20">
        <v>0</v>
      </c>
      <c r="Z42" s="17">
        <v>103</v>
      </c>
      <c r="AA42" s="21">
        <f t="shared" si="20"/>
        <v>0.9</v>
      </c>
      <c r="AB42" s="17" t="str">
        <f t="shared" si="21"/>
        <v>normal</v>
      </c>
      <c r="AC42" s="17">
        <v>100</v>
      </c>
      <c r="AD42" s="17">
        <v>60</v>
      </c>
      <c r="AE42" s="20">
        <f t="shared" si="23"/>
        <v>73.333333333333329</v>
      </c>
      <c r="AF42" s="20" t="s">
        <v>0</v>
      </c>
      <c r="AG42" s="20" t="s">
        <v>168</v>
      </c>
      <c r="AH42" s="21">
        <v>0</v>
      </c>
      <c r="AI42" s="20" t="s">
        <v>168</v>
      </c>
      <c r="AJ42" s="20" t="s">
        <v>168</v>
      </c>
      <c r="AK42" s="17" t="s">
        <v>25</v>
      </c>
      <c r="AL42" s="17" t="s">
        <v>25</v>
      </c>
      <c r="AM42" s="17">
        <v>4.5</v>
      </c>
      <c r="AN42" s="17" t="s">
        <v>168</v>
      </c>
      <c r="AO42" s="17">
        <v>0</v>
      </c>
      <c r="AP42" s="22" t="s">
        <v>168</v>
      </c>
      <c r="AQ42" s="17" t="s">
        <v>25</v>
      </c>
      <c r="AR42" s="17">
        <v>88</v>
      </c>
      <c r="AS42" s="17">
        <v>201</v>
      </c>
      <c r="AT42" s="17">
        <v>191</v>
      </c>
      <c r="AU42" s="17">
        <v>3.7</v>
      </c>
      <c r="AV42" s="17">
        <v>1.31</v>
      </c>
      <c r="AW42" s="17">
        <v>1.22</v>
      </c>
      <c r="AX42" s="24">
        <v>3.2</v>
      </c>
      <c r="AY42" s="24">
        <v>0.28999999999999998</v>
      </c>
      <c r="AZ42" s="21">
        <f t="shared" si="26"/>
        <v>2.6229508196721314</v>
      </c>
      <c r="BA42" s="21">
        <f t="shared" si="27"/>
        <v>3.0327868852459017</v>
      </c>
      <c r="BB42" s="40" t="s">
        <v>0</v>
      </c>
      <c r="BC42" s="39" t="s">
        <v>250</v>
      </c>
      <c r="BD42" s="39" t="s">
        <v>168</v>
      </c>
      <c r="BE42" s="40">
        <v>0</v>
      </c>
      <c r="BF42" s="20">
        <v>0</v>
      </c>
      <c r="BG42" s="20">
        <f t="shared" si="24"/>
        <v>0</v>
      </c>
      <c r="BH42" s="17" t="str">
        <f t="shared" si="25"/>
        <v>Ausente</v>
      </c>
    </row>
    <row r="43" spans="1:60" x14ac:dyDescent="0.25">
      <c r="A43" s="17">
        <v>133</v>
      </c>
      <c r="B43" s="16" t="s">
        <v>197</v>
      </c>
      <c r="C43" s="18">
        <v>29623</v>
      </c>
      <c r="D43" s="38">
        <f t="shared" ca="1" si="13"/>
        <v>40.109589041095887</v>
      </c>
      <c r="E43" s="19" t="str">
        <f t="shared" ca="1" si="14"/>
        <v>Entre 35 y 49 años</v>
      </c>
      <c r="F43" s="17" t="s">
        <v>21</v>
      </c>
      <c r="G43" s="17" t="s">
        <v>25</v>
      </c>
      <c r="H43" s="17" t="s">
        <v>25</v>
      </c>
      <c r="I43" s="17" t="s">
        <v>25</v>
      </c>
      <c r="J43" s="17" t="s">
        <v>25</v>
      </c>
      <c r="K43" s="17" t="s">
        <v>25</v>
      </c>
      <c r="L43" s="17" t="s">
        <v>24</v>
      </c>
      <c r="M43" s="17" t="s">
        <v>25</v>
      </c>
      <c r="N43" s="17">
        <v>78.5</v>
      </c>
      <c r="O43" s="17">
        <v>1.79</v>
      </c>
      <c r="P43" s="17">
        <v>179</v>
      </c>
      <c r="Q43" s="19">
        <f t="shared" si="15"/>
        <v>24.499859554945228</v>
      </c>
      <c r="R43" s="17" t="str">
        <f t="shared" si="16"/>
        <v>NORMOPESO</v>
      </c>
      <c r="S43" s="17">
        <v>91.3</v>
      </c>
      <c r="T43" s="21">
        <f t="shared" si="22"/>
        <v>0.51005586592178764</v>
      </c>
      <c r="U43" s="17">
        <v>2</v>
      </c>
      <c r="V43" s="19">
        <f t="shared" ca="1" si="17"/>
        <v>24.018168493150679</v>
      </c>
      <c r="W43" s="17" t="str">
        <f>IF(S43="","-",IF(F43="f",IF(S43&lt;80,"normal",IF(S43&lt;88,"alerta")),IF(S43&lt;94,"normal",IF(S43&lt;102,"alerta"))))</f>
        <v>normal</v>
      </c>
      <c r="X43" s="53" t="s">
        <v>267</v>
      </c>
      <c r="Y43" s="20">
        <v>0</v>
      </c>
      <c r="Z43" s="17">
        <v>98</v>
      </c>
      <c r="AA43" s="21">
        <f t="shared" si="20"/>
        <v>0.93163265306122445</v>
      </c>
      <c r="AB43" s="17" t="str">
        <f t="shared" si="21"/>
        <v>normal</v>
      </c>
      <c r="AC43" s="17">
        <v>100</v>
      </c>
      <c r="AD43" s="17">
        <v>90</v>
      </c>
      <c r="AE43" s="20">
        <f t="shared" si="23"/>
        <v>93.333333333333329</v>
      </c>
      <c r="AF43" s="20" t="s">
        <v>165</v>
      </c>
      <c r="AG43" s="20" t="s">
        <v>255</v>
      </c>
      <c r="AH43" s="21">
        <v>1</v>
      </c>
      <c r="AI43" s="20" t="s">
        <v>168</v>
      </c>
      <c r="AJ43" s="20" t="s">
        <v>168</v>
      </c>
      <c r="AK43" s="17" t="s">
        <v>25</v>
      </c>
      <c r="AL43" s="17" t="s">
        <v>25</v>
      </c>
      <c r="AM43" s="17">
        <v>3.5</v>
      </c>
      <c r="AN43" s="17" t="s">
        <v>168</v>
      </c>
      <c r="AO43" s="22">
        <v>0</v>
      </c>
      <c r="AP43" s="22" t="s">
        <v>168</v>
      </c>
      <c r="AQ43" s="17" t="s">
        <v>25</v>
      </c>
      <c r="AR43" s="17">
        <v>93</v>
      </c>
      <c r="AS43" s="17">
        <v>254</v>
      </c>
      <c r="AT43" s="17">
        <v>178</v>
      </c>
      <c r="AU43" s="17">
        <v>4.2</v>
      </c>
      <c r="AV43" s="17">
        <v>1.1200000000000001</v>
      </c>
      <c r="AW43" s="17">
        <v>1.18</v>
      </c>
      <c r="AX43" s="24">
        <v>3.6</v>
      </c>
      <c r="AY43" s="24">
        <v>0.14000000000000001</v>
      </c>
      <c r="AZ43" s="21">
        <f t="shared" si="26"/>
        <v>3.050847457627119</v>
      </c>
      <c r="BA43" s="21">
        <f t="shared" si="27"/>
        <v>3.5593220338983054</v>
      </c>
      <c r="BB43" s="40" t="s">
        <v>0</v>
      </c>
      <c r="BC43" s="39" t="s">
        <v>250</v>
      </c>
      <c r="BD43" s="39" t="s">
        <v>168</v>
      </c>
      <c r="BE43" s="39">
        <v>0</v>
      </c>
      <c r="BF43" s="20">
        <v>0</v>
      </c>
      <c r="BG43" s="20">
        <f t="shared" si="24"/>
        <v>1</v>
      </c>
      <c r="BH43" s="17" t="str">
        <f t="shared" si="25"/>
        <v>Ausente</v>
      </c>
    </row>
    <row r="44" spans="1:60" x14ac:dyDescent="0.25">
      <c r="A44" s="17">
        <v>48</v>
      </c>
      <c r="B44" s="16" t="s">
        <v>34</v>
      </c>
      <c r="C44" s="18">
        <v>29939</v>
      </c>
      <c r="D44" s="38">
        <f t="shared" ca="1" si="13"/>
        <v>39.243835616438353</v>
      </c>
      <c r="E44" s="19" t="str">
        <f t="shared" ca="1" si="14"/>
        <v>Entre 35 y 49 años</v>
      </c>
      <c r="F44" s="17" t="s">
        <v>21</v>
      </c>
      <c r="G44" s="17" t="s">
        <v>25</v>
      </c>
      <c r="H44" s="17" t="s">
        <v>25</v>
      </c>
      <c r="I44" s="17" t="s">
        <v>25</v>
      </c>
      <c r="J44" s="17" t="s">
        <v>25</v>
      </c>
      <c r="K44" s="17" t="s">
        <v>25</v>
      </c>
      <c r="L44" s="17" t="s">
        <v>24</v>
      </c>
      <c r="M44" s="17" t="s">
        <v>25</v>
      </c>
      <c r="N44" s="17">
        <v>80.900000000000006</v>
      </c>
      <c r="O44" s="17">
        <v>1.81</v>
      </c>
      <c r="P44" s="17">
        <v>181</v>
      </c>
      <c r="Q44" s="19">
        <f t="shared" si="15"/>
        <v>24.693995909770766</v>
      </c>
      <c r="R44" s="17" t="str">
        <f t="shared" si="16"/>
        <v>NORMOPESO</v>
      </c>
      <c r="S44" s="17">
        <v>93.5</v>
      </c>
      <c r="T44" s="21">
        <f t="shared" si="22"/>
        <v>0.51657458563535907</v>
      </c>
      <c r="U44" s="17">
        <v>2</v>
      </c>
      <c r="V44" s="19">
        <f t="shared" ca="1" si="17"/>
        <v>25.178127397260273</v>
      </c>
      <c r="W44" s="17" t="str">
        <f>IF(S44="","-",IF(F44="f",IF(S44&lt;80,"normal",IF(S44&lt;88,"alerta")),IF(S44&lt;94,"normal",IF(S44&lt;102,"alerta"))))</f>
        <v>normal</v>
      </c>
      <c r="X44" s="53" t="s">
        <v>267</v>
      </c>
      <c r="Y44" s="20">
        <f t="shared" ref="Y44:Y59" si="28">IF(S44="","-",IF(F44="f",IF(S44&lt;80,0,IF(S44&lt;88,0,IF(S44&gt;87.9999,1))),IF(S44&lt;94,0,IF(S44&lt;102,0,IF(S44&gt;101.999,1)))))</f>
        <v>0</v>
      </c>
      <c r="Z44" s="17">
        <v>99</v>
      </c>
      <c r="AA44" s="21">
        <f t="shared" si="20"/>
        <v>0.94444444444444442</v>
      </c>
      <c r="AB44" s="17" t="str">
        <f t="shared" si="21"/>
        <v>normal</v>
      </c>
      <c r="AC44" s="17">
        <v>120</v>
      </c>
      <c r="AD44" s="17">
        <v>80</v>
      </c>
      <c r="AE44" s="20">
        <f t="shared" si="23"/>
        <v>93.333333333333329</v>
      </c>
      <c r="AF44" s="20" t="s">
        <v>166</v>
      </c>
      <c r="AG44" s="20" t="s">
        <v>255</v>
      </c>
      <c r="AH44" s="21">
        <v>1</v>
      </c>
      <c r="AI44" s="20" t="s">
        <v>168</v>
      </c>
      <c r="AJ44" s="20" t="s">
        <v>168</v>
      </c>
      <c r="AK44" s="17" t="s">
        <v>24</v>
      </c>
      <c r="AL44" s="17" t="s">
        <v>25</v>
      </c>
      <c r="AM44" s="17">
        <v>3.7</v>
      </c>
      <c r="AN44" s="17" t="s">
        <v>168</v>
      </c>
      <c r="AO44" s="22">
        <v>0</v>
      </c>
      <c r="AP44" s="22" t="s">
        <v>168</v>
      </c>
      <c r="AQ44" s="17" t="s">
        <v>25</v>
      </c>
      <c r="AR44" s="17">
        <v>95</v>
      </c>
      <c r="AS44" s="17">
        <v>302</v>
      </c>
      <c r="AT44" s="17">
        <v>182</v>
      </c>
      <c r="AU44" s="17">
        <v>3.9</v>
      </c>
      <c r="AV44" s="17">
        <v>1.24</v>
      </c>
      <c r="AW44" s="17">
        <v>1.2</v>
      </c>
      <c r="AX44" s="24">
        <v>3.2</v>
      </c>
      <c r="AY44" s="24">
        <v>0.3</v>
      </c>
      <c r="AZ44" s="21">
        <f t="shared" si="26"/>
        <v>2.666666666666667</v>
      </c>
      <c r="BA44" s="21">
        <f t="shared" si="27"/>
        <v>3.25</v>
      </c>
      <c r="BB44" s="40" t="s">
        <v>0</v>
      </c>
      <c r="BC44" s="39" t="s">
        <v>250</v>
      </c>
      <c r="BD44" s="39" t="s">
        <v>168</v>
      </c>
      <c r="BE44" s="40">
        <v>0</v>
      </c>
      <c r="BF44" s="25">
        <v>0</v>
      </c>
      <c r="BG44" s="20">
        <f t="shared" si="24"/>
        <v>1</v>
      </c>
      <c r="BH44" s="17" t="str">
        <f t="shared" si="25"/>
        <v>Ausente</v>
      </c>
    </row>
    <row r="45" spans="1:60" x14ac:dyDescent="0.25">
      <c r="A45" s="17">
        <v>151</v>
      </c>
      <c r="B45" s="16" t="s">
        <v>230</v>
      </c>
      <c r="D45" s="38">
        <v>31</v>
      </c>
      <c r="E45" s="19" t="s">
        <v>77</v>
      </c>
      <c r="F45" s="17" t="s">
        <v>21</v>
      </c>
      <c r="G45" s="17" t="s">
        <v>25</v>
      </c>
      <c r="H45" s="17" t="s">
        <v>25</v>
      </c>
      <c r="I45" s="17" t="s">
        <v>25</v>
      </c>
      <c r="J45" s="17" t="s">
        <v>25</v>
      </c>
      <c r="K45" s="17" t="s">
        <v>25</v>
      </c>
      <c r="L45" s="17" t="s">
        <v>25</v>
      </c>
      <c r="M45" s="17" t="s">
        <v>25</v>
      </c>
      <c r="N45" s="17">
        <v>79</v>
      </c>
      <c r="O45" s="17">
        <v>1.78</v>
      </c>
      <c r="P45" s="17">
        <v>178</v>
      </c>
      <c r="Q45" s="19">
        <f t="shared" si="15"/>
        <v>24.933720489837143</v>
      </c>
      <c r="R45" s="17" t="str">
        <f t="shared" si="16"/>
        <v>NORMOPESO</v>
      </c>
      <c r="S45" s="17">
        <v>93</v>
      </c>
      <c r="T45" s="21">
        <f t="shared" si="22"/>
        <v>0.52247191011235961</v>
      </c>
      <c r="U45" s="17">
        <v>2</v>
      </c>
      <c r="V45" s="19">
        <f t="shared" si="17"/>
        <v>24.061999999999994</v>
      </c>
      <c r="W45" s="17" t="str">
        <f t="shared" ref="W45:W51" si="29">IF(S45="","-",IF(F45="f",IF(S45&lt;80,"normal",IF(S45&lt;88,"alerta",IF(S45&gt;87.9999,"Obesidad Abdominal"))),IF(S45&lt;94,"normal",IF(S45&lt;102,"alerta",IF(S45&gt;101.999,"Obesidad Abdominal")))))</f>
        <v>normal</v>
      </c>
      <c r="X45" s="53" t="s">
        <v>267</v>
      </c>
      <c r="Y45" s="20">
        <f t="shared" si="28"/>
        <v>0</v>
      </c>
      <c r="Z45" s="17">
        <v>102</v>
      </c>
      <c r="AA45" s="21">
        <f t="shared" si="20"/>
        <v>0.91176470588235292</v>
      </c>
      <c r="AB45" s="17" t="str">
        <f t="shared" si="21"/>
        <v>normal</v>
      </c>
      <c r="AC45" s="17">
        <v>110</v>
      </c>
      <c r="AD45" s="17">
        <v>70</v>
      </c>
      <c r="AE45" s="20">
        <f t="shared" si="23"/>
        <v>83.333333333333329</v>
      </c>
      <c r="AF45" s="20" t="s">
        <v>0</v>
      </c>
      <c r="AG45" s="20" t="s">
        <v>168</v>
      </c>
      <c r="AH45" s="21">
        <v>0</v>
      </c>
      <c r="AI45" s="20" t="s">
        <v>168</v>
      </c>
      <c r="AJ45" s="20" t="s">
        <v>168</v>
      </c>
      <c r="AK45" s="17" t="s">
        <v>25</v>
      </c>
      <c r="AL45" s="17" t="s">
        <v>25</v>
      </c>
      <c r="AM45" s="17">
        <v>3.8</v>
      </c>
      <c r="AN45" s="17" t="s">
        <v>168</v>
      </c>
      <c r="AO45" s="22">
        <v>0</v>
      </c>
      <c r="AP45" s="22" t="s">
        <v>168</v>
      </c>
      <c r="AQ45" s="17" t="s">
        <v>25</v>
      </c>
      <c r="AR45" s="17">
        <v>90</v>
      </c>
      <c r="AS45" s="17">
        <v>320</v>
      </c>
      <c r="AT45" s="17">
        <v>95</v>
      </c>
      <c r="AU45" s="17">
        <v>3.9</v>
      </c>
      <c r="AV45" s="17">
        <v>0.98</v>
      </c>
      <c r="AW45" s="17">
        <v>1.4</v>
      </c>
      <c r="AX45" s="17">
        <v>1.9</v>
      </c>
      <c r="AY45" s="17">
        <v>0.68</v>
      </c>
      <c r="AZ45" s="21">
        <f t="shared" si="26"/>
        <v>1.3571428571428572</v>
      </c>
      <c r="BA45" s="21">
        <f t="shared" si="27"/>
        <v>2.785714285714286</v>
      </c>
      <c r="BB45" s="40" t="s">
        <v>0</v>
      </c>
      <c r="BC45" s="39" t="s">
        <v>250</v>
      </c>
      <c r="BD45" s="39" t="s">
        <v>168</v>
      </c>
      <c r="BE45" s="40">
        <v>0</v>
      </c>
      <c r="BF45" s="40">
        <v>0</v>
      </c>
      <c r="BG45" s="20">
        <f t="shared" si="24"/>
        <v>0</v>
      </c>
      <c r="BH45" s="17" t="str">
        <f t="shared" si="25"/>
        <v>Ausente</v>
      </c>
    </row>
    <row r="46" spans="1:60" ht="15.75" x14ac:dyDescent="0.25">
      <c r="A46" s="17">
        <v>61</v>
      </c>
      <c r="B46" s="10" t="s">
        <v>213</v>
      </c>
      <c r="C46" s="18">
        <v>23467</v>
      </c>
      <c r="D46" s="38">
        <f ca="1">IF(C46="","",(TODAY()-C46)/365)</f>
        <v>56.975342465753428</v>
      </c>
      <c r="E46" s="19" t="str">
        <f ca="1">IF(D46="","-",IF(D46&lt;20,"Menor de 20 años",IF(D46&lt;35,"Entre 20 y 34 años",IF(D46&lt;50,"Entre 35 y 49 años",IF(D46&lt;65,"Entre 40 y 64 años","Mayor de 65 años")))))</f>
        <v>Entre 40 y 64 años</v>
      </c>
      <c r="F46" s="17" t="s">
        <v>20</v>
      </c>
      <c r="G46" s="17" t="s">
        <v>25</v>
      </c>
      <c r="H46" s="17" t="s">
        <v>25</v>
      </c>
      <c r="I46" s="17" t="s">
        <v>25</v>
      </c>
      <c r="J46" s="17" t="s">
        <v>25</v>
      </c>
      <c r="K46" s="17" t="s">
        <v>25</v>
      </c>
      <c r="L46" s="17" t="s">
        <v>25</v>
      </c>
      <c r="M46" s="17" t="s">
        <v>25</v>
      </c>
      <c r="N46" s="17">
        <v>55.2</v>
      </c>
      <c r="O46" s="17">
        <v>1.63</v>
      </c>
      <c r="P46" s="17">
        <v>163</v>
      </c>
      <c r="Q46" s="19">
        <f t="shared" si="15"/>
        <v>20.776092438556216</v>
      </c>
      <c r="R46" s="17" t="str">
        <f t="shared" si="16"/>
        <v>NORMOPESO</v>
      </c>
      <c r="S46" s="17">
        <v>85.2</v>
      </c>
      <c r="T46" s="21">
        <f t="shared" si="22"/>
        <v>0.52269938650306746</v>
      </c>
      <c r="U46" s="17">
        <v>2</v>
      </c>
      <c r="V46" s="19">
        <f t="shared" ca="1" si="17"/>
        <v>40.594350684931506</v>
      </c>
      <c r="W46" s="17" t="str">
        <f t="shared" si="29"/>
        <v>alerta</v>
      </c>
      <c r="X46" s="53" t="s">
        <v>267</v>
      </c>
      <c r="Y46" s="20">
        <f t="shared" si="28"/>
        <v>0</v>
      </c>
      <c r="Z46" s="17">
        <v>94.2</v>
      </c>
      <c r="AA46" s="21">
        <f t="shared" si="20"/>
        <v>0.90445859872611467</v>
      </c>
      <c r="AB46" s="17" t="str">
        <f t="shared" si="21"/>
        <v>Obesidad Abdominal</v>
      </c>
      <c r="AC46" s="17">
        <v>110</v>
      </c>
      <c r="AD46" s="17">
        <v>80</v>
      </c>
      <c r="AE46" s="20">
        <f t="shared" si="23"/>
        <v>90</v>
      </c>
      <c r="AF46" s="20" t="s">
        <v>0</v>
      </c>
      <c r="AG46" s="20" t="s">
        <v>168</v>
      </c>
      <c r="AH46" s="21">
        <v>0</v>
      </c>
      <c r="AI46" s="20" t="s">
        <v>168</v>
      </c>
      <c r="AJ46" s="20" t="s">
        <v>168</v>
      </c>
      <c r="AK46" s="17" t="s">
        <v>25</v>
      </c>
      <c r="AL46" s="17" t="s">
        <v>25</v>
      </c>
      <c r="AM46" s="10">
        <v>4.0999999999999996</v>
      </c>
      <c r="AN46" s="17" t="s">
        <v>168</v>
      </c>
      <c r="AO46" s="22">
        <v>0</v>
      </c>
      <c r="AP46" s="22" t="s">
        <v>168</v>
      </c>
      <c r="AQ46" s="17" t="s">
        <v>25</v>
      </c>
      <c r="AR46" s="10">
        <v>76.2</v>
      </c>
      <c r="AS46" s="10">
        <v>274</v>
      </c>
      <c r="AT46" s="10">
        <v>94</v>
      </c>
      <c r="AU46" s="10">
        <v>5.0999999999999996</v>
      </c>
      <c r="AV46" s="10">
        <v>0.97</v>
      </c>
      <c r="AW46" s="10">
        <v>1.2</v>
      </c>
      <c r="AX46" s="11">
        <v>4.1399999999999997</v>
      </c>
      <c r="AY46" s="24">
        <v>0.44</v>
      </c>
      <c r="AZ46" s="21">
        <f t="shared" si="26"/>
        <v>3.4499999999999997</v>
      </c>
      <c r="BA46" s="21">
        <f t="shared" si="27"/>
        <v>4.25</v>
      </c>
      <c r="BB46" s="40" t="s">
        <v>0</v>
      </c>
      <c r="BC46" s="39" t="s">
        <v>250</v>
      </c>
      <c r="BD46" s="39" t="s">
        <v>168</v>
      </c>
      <c r="BE46" s="39">
        <v>0</v>
      </c>
      <c r="BF46" s="39">
        <v>0</v>
      </c>
      <c r="BG46" s="20">
        <f t="shared" si="24"/>
        <v>0</v>
      </c>
      <c r="BH46" s="17" t="str">
        <f t="shared" si="25"/>
        <v>Ausente</v>
      </c>
    </row>
    <row r="47" spans="1:60" ht="15.75" x14ac:dyDescent="0.25">
      <c r="A47" s="17">
        <v>147</v>
      </c>
      <c r="B47" s="16" t="s">
        <v>158</v>
      </c>
      <c r="D47" s="38">
        <v>23</v>
      </c>
      <c r="E47" s="19" t="str">
        <f>IF(D47="","-",IF(D47&lt;20,"Menor de 20 años",IF(D47&lt;35,"Entre 20 y 34 años",IF(D47&lt;50,"Entre 35 y 49 años",IF(D47&lt;65,"Entre 40 y 64 años","Mayor de 65 años")))))</f>
        <v>Entre 20 y 34 años</v>
      </c>
      <c r="F47" s="17" t="s">
        <v>20</v>
      </c>
      <c r="G47" s="17" t="s">
        <v>24</v>
      </c>
      <c r="H47" s="17" t="s">
        <v>25</v>
      </c>
      <c r="I47" s="17" t="s">
        <v>25</v>
      </c>
      <c r="J47" s="17" t="s">
        <v>25</v>
      </c>
      <c r="K47" s="17" t="s">
        <v>25</v>
      </c>
      <c r="L47" s="17" t="s">
        <v>25</v>
      </c>
      <c r="M47" s="17" t="s">
        <v>25</v>
      </c>
      <c r="N47" s="17">
        <v>66</v>
      </c>
      <c r="O47" s="17">
        <v>1.62</v>
      </c>
      <c r="P47" s="17">
        <v>162</v>
      </c>
      <c r="Q47" s="19">
        <f t="shared" si="15"/>
        <v>25.14860539551897</v>
      </c>
      <c r="R47" s="17" t="str">
        <f t="shared" si="16"/>
        <v>SOBREPESO GRADO 1</v>
      </c>
      <c r="S47" s="17">
        <v>85</v>
      </c>
      <c r="T47" s="21">
        <f t="shared" si="22"/>
        <v>0.52469135802469136</v>
      </c>
      <c r="U47" s="17">
        <v>2</v>
      </c>
      <c r="V47" s="19">
        <f t="shared" si="17"/>
        <v>32.997999999999998</v>
      </c>
      <c r="W47" s="17" t="str">
        <f t="shared" si="29"/>
        <v>alerta</v>
      </c>
      <c r="X47" s="53" t="s">
        <v>266</v>
      </c>
      <c r="Y47" s="20">
        <f t="shared" si="28"/>
        <v>0</v>
      </c>
      <c r="Z47" s="17">
        <v>95</v>
      </c>
      <c r="AA47" s="21">
        <f t="shared" si="20"/>
        <v>0.89473684210526316</v>
      </c>
      <c r="AB47" s="17" t="str">
        <f t="shared" si="21"/>
        <v>Obesidad Abdominal</v>
      </c>
      <c r="AC47" s="17">
        <v>110</v>
      </c>
      <c r="AD47" s="17">
        <v>70</v>
      </c>
      <c r="AE47" s="20">
        <f t="shared" si="23"/>
        <v>83.333333333333329</v>
      </c>
      <c r="AF47" s="20" t="s">
        <v>0</v>
      </c>
      <c r="AG47" s="20" t="s">
        <v>168</v>
      </c>
      <c r="AH47" s="21">
        <v>0</v>
      </c>
      <c r="AI47" s="20" t="s">
        <v>168</v>
      </c>
      <c r="AJ47" s="20" t="s">
        <v>168</v>
      </c>
      <c r="AK47" s="17" t="s">
        <v>25</v>
      </c>
      <c r="AL47" s="17" t="s">
        <v>25</v>
      </c>
      <c r="AM47" s="17">
        <v>3.14</v>
      </c>
      <c r="AN47" s="10" t="s">
        <v>170</v>
      </c>
      <c r="AO47" s="17">
        <v>0</v>
      </c>
      <c r="AP47" s="22" t="s">
        <v>255</v>
      </c>
      <c r="AQ47" s="17" t="s">
        <v>24</v>
      </c>
      <c r="AR47" s="17">
        <v>82.7</v>
      </c>
      <c r="AS47" s="17">
        <v>250</v>
      </c>
      <c r="AT47" s="17">
        <v>86</v>
      </c>
      <c r="AU47" s="17">
        <v>5.0599999999999996</v>
      </c>
      <c r="AV47" s="17">
        <v>3.39</v>
      </c>
      <c r="AW47" s="17">
        <v>0.9</v>
      </c>
      <c r="AX47" s="11">
        <v>4.1399999999999997</v>
      </c>
      <c r="AY47" s="24">
        <v>1.54</v>
      </c>
      <c r="AZ47" s="21">
        <f t="shared" si="26"/>
        <v>4.5999999999999996</v>
      </c>
      <c r="BA47" s="21">
        <f t="shared" si="27"/>
        <v>5.6222222222222218</v>
      </c>
      <c r="BB47" s="26" t="s">
        <v>174</v>
      </c>
      <c r="BC47" s="26" t="s">
        <v>248</v>
      </c>
      <c r="BD47" s="26" t="s">
        <v>255</v>
      </c>
      <c r="BE47" s="20">
        <v>1</v>
      </c>
      <c r="BF47" s="39">
        <v>1</v>
      </c>
      <c r="BG47" s="20">
        <f t="shared" si="24"/>
        <v>2</v>
      </c>
      <c r="BH47" s="17" t="str">
        <f t="shared" si="25"/>
        <v>Ausente</v>
      </c>
    </row>
    <row r="48" spans="1:60" x14ac:dyDescent="0.25">
      <c r="A48" s="17">
        <v>41</v>
      </c>
      <c r="B48" s="16" t="s">
        <v>229</v>
      </c>
      <c r="D48" s="38">
        <v>29</v>
      </c>
      <c r="E48" s="19" t="s">
        <v>77</v>
      </c>
      <c r="F48" s="17" t="s">
        <v>21</v>
      </c>
      <c r="G48" s="17" t="s">
        <v>25</v>
      </c>
      <c r="H48" s="17" t="s">
        <v>25</v>
      </c>
      <c r="I48" s="17" t="s">
        <v>25</v>
      </c>
      <c r="J48" s="17" t="s">
        <v>25</v>
      </c>
      <c r="K48" s="17" t="s">
        <v>25</v>
      </c>
      <c r="L48" s="17" t="s">
        <v>25</v>
      </c>
      <c r="M48" s="17" t="s">
        <v>25</v>
      </c>
      <c r="N48" s="17">
        <v>70</v>
      </c>
      <c r="O48" s="17">
        <v>1.77</v>
      </c>
      <c r="P48" s="17">
        <v>177</v>
      </c>
      <c r="Q48" s="19">
        <f t="shared" si="15"/>
        <v>22.343515592581952</v>
      </c>
      <c r="R48" s="17" t="str">
        <f t="shared" si="16"/>
        <v>NORMOPESO</v>
      </c>
      <c r="S48" s="17">
        <v>93</v>
      </c>
      <c r="T48" s="21">
        <f t="shared" si="22"/>
        <v>0.52542372881355937</v>
      </c>
      <c r="U48" s="17">
        <v>2</v>
      </c>
      <c r="V48" s="19">
        <f t="shared" si="17"/>
        <v>23.859999999999996</v>
      </c>
      <c r="W48" s="17" t="str">
        <f t="shared" si="29"/>
        <v>normal</v>
      </c>
      <c r="X48" s="53" t="s">
        <v>267</v>
      </c>
      <c r="Y48" s="20">
        <f t="shared" si="28"/>
        <v>0</v>
      </c>
      <c r="Z48" s="17">
        <v>99</v>
      </c>
      <c r="AA48" s="21">
        <f t="shared" si="20"/>
        <v>0.93939393939393945</v>
      </c>
      <c r="AB48" s="17" t="str">
        <f t="shared" si="21"/>
        <v>normal</v>
      </c>
      <c r="AC48" s="17">
        <v>115</v>
      </c>
      <c r="AD48" s="17">
        <v>80</v>
      </c>
      <c r="AE48" s="20">
        <f t="shared" si="23"/>
        <v>91.666666666666671</v>
      </c>
      <c r="AF48" s="20" t="s">
        <v>0</v>
      </c>
      <c r="AG48" s="20" t="s">
        <v>168</v>
      </c>
      <c r="AH48" s="21">
        <v>0</v>
      </c>
      <c r="AI48" s="20" t="s">
        <v>168</v>
      </c>
      <c r="AJ48" s="20" t="s">
        <v>168</v>
      </c>
      <c r="AK48" s="17" t="s">
        <v>25</v>
      </c>
      <c r="AL48" s="17" t="s">
        <v>25</v>
      </c>
      <c r="AM48" s="17">
        <v>4</v>
      </c>
      <c r="AN48" s="17" t="s">
        <v>168</v>
      </c>
      <c r="AO48" s="17">
        <v>0</v>
      </c>
      <c r="AP48" s="22" t="s">
        <v>168</v>
      </c>
      <c r="AQ48" s="17" t="s">
        <v>25</v>
      </c>
      <c r="AR48" s="17">
        <v>114</v>
      </c>
      <c r="AS48" s="17">
        <v>299</v>
      </c>
      <c r="AT48" s="17">
        <v>200</v>
      </c>
      <c r="AU48" s="17">
        <v>4.3</v>
      </c>
      <c r="AV48" s="17">
        <v>1.2</v>
      </c>
      <c r="AW48" s="17">
        <v>1.2</v>
      </c>
      <c r="AX48" s="17">
        <v>3.2</v>
      </c>
      <c r="AY48" s="17">
        <v>0.75</v>
      </c>
      <c r="AZ48" s="21">
        <f t="shared" si="26"/>
        <v>2.666666666666667</v>
      </c>
      <c r="BA48" s="21">
        <f t="shared" si="27"/>
        <v>3.5833333333333335</v>
      </c>
      <c r="BB48" s="39" t="s">
        <v>0</v>
      </c>
      <c r="BC48" s="39" t="s">
        <v>250</v>
      </c>
      <c r="BD48" s="39" t="s">
        <v>168</v>
      </c>
      <c r="BE48" s="40">
        <v>0</v>
      </c>
      <c r="BF48" s="40">
        <v>0</v>
      </c>
      <c r="BG48" s="20">
        <f t="shared" si="24"/>
        <v>0</v>
      </c>
      <c r="BH48" s="17" t="str">
        <f t="shared" si="25"/>
        <v>Ausente</v>
      </c>
    </row>
    <row r="49" spans="1:60" x14ac:dyDescent="0.25">
      <c r="A49" s="17">
        <v>75</v>
      </c>
      <c r="B49" s="16" t="s">
        <v>201</v>
      </c>
      <c r="C49" s="18">
        <v>33090</v>
      </c>
      <c r="D49" s="38">
        <f ca="1">IF(C49="","",(TODAY()-C49)/365)</f>
        <v>30.610958904109587</v>
      </c>
      <c r="E49" s="19" t="s">
        <v>77</v>
      </c>
      <c r="F49" s="17" t="s">
        <v>20</v>
      </c>
      <c r="G49" s="17" t="s">
        <v>25</v>
      </c>
      <c r="H49" s="17" t="s">
        <v>25</v>
      </c>
      <c r="I49" s="17" t="s">
        <v>25</v>
      </c>
      <c r="J49" s="17" t="s">
        <v>25</v>
      </c>
      <c r="K49" s="17" t="s">
        <v>25</v>
      </c>
      <c r="L49" s="17" t="s">
        <v>25</v>
      </c>
      <c r="M49" s="17" t="s">
        <v>25</v>
      </c>
      <c r="N49" s="17">
        <v>59.1</v>
      </c>
      <c r="O49" s="17">
        <v>1.56</v>
      </c>
      <c r="P49" s="17">
        <v>156</v>
      </c>
      <c r="Q49" s="19">
        <f t="shared" si="15"/>
        <v>24.285009861932938</v>
      </c>
      <c r="R49" s="17" t="s">
        <v>29</v>
      </c>
      <c r="S49" s="17">
        <v>82</v>
      </c>
      <c r="T49" s="21">
        <f t="shared" si="22"/>
        <v>0.52564102564102566</v>
      </c>
      <c r="U49" s="17">
        <v>2</v>
      </c>
      <c r="V49" s="19">
        <f t="shared" ca="1" si="17"/>
        <v>33.363021917808219</v>
      </c>
      <c r="W49" s="17" t="str">
        <f t="shared" si="29"/>
        <v>alerta</v>
      </c>
      <c r="X49" s="53" t="s">
        <v>267</v>
      </c>
      <c r="Y49" s="20">
        <f t="shared" si="28"/>
        <v>0</v>
      </c>
      <c r="Z49" s="17">
        <v>101</v>
      </c>
      <c r="AA49" s="21">
        <f t="shared" si="20"/>
        <v>0.81188118811881194</v>
      </c>
      <c r="AB49" s="17" t="str">
        <f t="shared" si="21"/>
        <v>Obesidad Abdominal</v>
      </c>
      <c r="AC49" s="17">
        <v>115</v>
      </c>
      <c r="AD49" s="17">
        <v>60</v>
      </c>
      <c r="AE49" s="20">
        <f t="shared" si="23"/>
        <v>78.333333333333329</v>
      </c>
      <c r="AF49" s="20" t="s">
        <v>0</v>
      </c>
      <c r="AG49" s="20" t="s">
        <v>168</v>
      </c>
      <c r="AH49" s="21">
        <v>0</v>
      </c>
      <c r="AI49" s="20" t="s">
        <v>168</v>
      </c>
      <c r="AJ49" s="20" t="s">
        <v>168</v>
      </c>
      <c r="AK49" s="17" t="s">
        <v>25</v>
      </c>
      <c r="AL49" s="17" t="s">
        <v>25</v>
      </c>
      <c r="AM49" s="17">
        <v>4.5999999999999996</v>
      </c>
      <c r="AN49" s="17" t="s">
        <v>168</v>
      </c>
      <c r="AO49" s="22">
        <v>0</v>
      </c>
      <c r="AP49" s="22" t="s">
        <v>168</v>
      </c>
      <c r="AQ49" s="17" t="s">
        <v>25</v>
      </c>
      <c r="AR49" s="17">
        <v>88</v>
      </c>
      <c r="AS49" s="17">
        <v>278</v>
      </c>
      <c r="AT49" s="17">
        <v>198</v>
      </c>
      <c r="AU49" s="17">
        <v>4.8</v>
      </c>
      <c r="AV49" s="17">
        <v>1.1100000000000001</v>
      </c>
      <c r="AW49" s="17">
        <v>1.32</v>
      </c>
      <c r="AX49" s="24">
        <v>4.0999999999999996</v>
      </c>
      <c r="AY49" s="24">
        <v>0.4</v>
      </c>
      <c r="AZ49" s="21">
        <f t="shared" si="26"/>
        <v>3.1060606060606055</v>
      </c>
      <c r="BA49" s="21">
        <f t="shared" si="27"/>
        <v>3.6363636363636362</v>
      </c>
      <c r="BB49" s="40" t="s">
        <v>0</v>
      </c>
      <c r="BC49" s="39" t="s">
        <v>250</v>
      </c>
      <c r="BD49" s="39" t="s">
        <v>168</v>
      </c>
      <c r="BE49" s="39">
        <v>0</v>
      </c>
      <c r="BF49" s="40">
        <v>0</v>
      </c>
      <c r="BG49" s="20">
        <f t="shared" si="24"/>
        <v>0</v>
      </c>
      <c r="BH49" s="17" t="str">
        <f t="shared" si="25"/>
        <v>Ausente</v>
      </c>
    </row>
    <row r="50" spans="1:60" x14ac:dyDescent="0.25">
      <c r="A50" s="17">
        <v>102</v>
      </c>
      <c r="B50" s="16" t="s">
        <v>200</v>
      </c>
      <c r="C50" s="18">
        <v>33192</v>
      </c>
      <c r="D50" s="38">
        <f ca="1">IF(C50="","",(TODAY()-C50)/365)</f>
        <v>30.331506849315069</v>
      </c>
      <c r="E50" s="19" t="s">
        <v>77</v>
      </c>
      <c r="F50" s="17" t="s">
        <v>20</v>
      </c>
      <c r="G50" s="17" t="s">
        <v>25</v>
      </c>
      <c r="H50" s="17" t="s">
        <v>25</v>
      </c>
      <c r="I50" s="17" t="s">
        <v>25</v>
      </c>
      <c r="J50" s="17" t="s">
        <v>25</v>
      </c>
      <c r="K50" s="17" t="s">
        <v>25</v>
      </c>
      <c r="L50" s="17" t="s">
        <v>25</v>
      </c>
      <c r="M50" s="17" t="s">
        <v>25</v>
      </c>
      <c r="N50" s="17">
        <v>57.8</v>
      </c>
      <c r="O50" s="17">
        <v>1.58</v>
      </c>
      <c r="P50" s="17">
        <v>158</v>
      </c>
      <c r="Q50" s="19">
        <f t="shared" si="15"/>
        <v>23.153340810767499</v>
      </c>
      <c r="R50" s="17" t="s">
        <v>29</v>
      </c>
      <c r="S50" s="17">
        <v>84</v>
      </c>
      <c r="T50" s="21">
        <f t="shared" si="22"/>
        <v>0.53164556962025311</v>
      </c>
      <c r="U50" s="17">
        <v>2</v>
      </c>
      <c r="V50" s="19">
        <f t="shared" ca="1" si="17"/>
        <v>34.17926301369863</v>
      </c>
      <c r="W50" s="17" t="str">
        <f t="shared" si="29"/>
        <v>alerta</v>
      </c>
      <c r="X50" s="53" t="s">
        <v>267</v>
      </c>
      <c r="Y50" s="20">
        <f t="shared" si="28"/>
        <v>0</v>
      </c>
      <c r="Z50" s="17">
        <v>102</v>
      </c>
      <c r="AA50" s="21">
        <f t="shared" si="20"/>
        <v>0.82352941176470584</v>
      </c>
      <c r="AB50" s="17" t="str">
        <f t="shared" si="21"/>
        <v>Obesidad Abdominal</v>
      </c>
      <c r="AC50" s="17">
        <v>105</v>
      </c>
      <c r="AD50" s="17">
        <v>70</v>
      </c>
      <c r="AE50" s="20">
        <f t="shared" si="23"/>
        <v>81.666666666666671</v>
      </c>
      <c r="AF50" s="20" t="s">
        <v>0</v>
      </c>
      <c r="AG50" s="20" t="s">
        <v>168</v>
      </c>
      <c r="AH50" s="21">
        <v>0</v>
      </c>
      <c r="AI50" s="20" t="s">
        <v>168</v>
      </c>
      <c r="AJ50" s="20" t="s">
        <v>168</v>
      </c>
      <c r="AK50" s="17" t="s">
        <v>25</v>
      </c>
      <c r="AL50" s="17" t="s">
        <v>25</v>
      </c>
      <c r="AM50" s="17">
        <v>4.2</v>
      </c>
      <c r="AN50" s="17" t="s">
        <v>168</v>
      </c>
      <c r="AO50" s="22">
        <v>0</v>
      </c>
      <c r="AP50" s="22" t="s">
        <v>168</v>
      </c>
      <c r="AQ50" s="17" t="s">
        <v>25</v>
      </c>
      <c r="AR50" s="17">
        <v>92</v>
      </c>
      <c r="AS50" s="17">
        <v>322</v>
      </c>
      <c r="AT50" s="17">
        <v>204</v>
      </c>
      <c r="AU50" s="17">
        <v>3.4</v>
      </c>
      <c r="AV50" s="17">
        <v>1.2</v>
      </c>
      <c r="AW50" s="17">
        <v>1.23</v>
      </c>
      <c r="AX50" s="24">
        <v>4.2</v>
      </c>
      <c r="AY50" s="24">
        <v>0.5</v>
      </c>
      <c r="AZ50" s="21">
        <f t="shared" si="26"/>
        <v>3.4146341463414638</v>
      </c>
      <c r="BA50" s="21">
        <f t="shared" si="27"/>
        <v>2.7642276422764227</v>
      </c>
      <c r="BB50" s="39" t="s">
        <v>0</v>
      </c>
      <c r="BC50" s="39" t="s">
        <v>250</v>
      </c>
      <c r="BD50" s="39" t="s">
        <v>168</v>
      </c>
      <c r="BE50" s="39">
        <v>0</v>
      </c>
      <c r="BF50" s="39">
        <v>0</v>
      </c>
      <c r="BG50" s="20">
        <f t="shared" si="24"/>
        <v>0</v>
      </c>
      <c r="BH50" s="17" t="str">
        <f t="shared" si="25"/>
        <v>Ausente</v>
      </c>
    </row>
    <row r="51" spans="1:60" x14ac:dyDescent="0.25">
      <c r="A51" s="17">
        <v>11</v>
      </c>
      <c r="B51" s="16" t="s">
        <v>151</v>
      </c>
      <c r="D51" s="38">
        <v>59</v>
      </c>
      <c r="E51" s="19" t="str">
        <f>IF(D51="","-",IF(D51&lt;20,"Menor de 20 años",IF(D51&lt;35,"Entre 20 y 34 años",IF(D51&lt;50,"Entre 35 y 49 años",IF(D51&lt;65,"Entre 40 y 64 años","Mayor de 65 años")))))</f>
        <v>Entre 40 y 64 años</v>
      </c>
      <c r="F51" s="17" t="s">
        <v>20</v>
      </c>
      <c r="G51" s="17" t="s">
        <v>25</v>
      </c>
      <c r="H51" s="17" t="s">
        <v>25</v>
      </c>
      <c r="I51" s="17" t="s">
        <v>25</v>
      </c>
      <c r="J51" s="17" t="s">
        <v>25</v>
      </c>
      <c r="K51" s="17" t="s">
        <v>25</v>
      </c>
      <c r="L51" s="17" t="s">
        <v>25</v>
      </c>
      <c r="M51" s="17" t="s">
        <v>25</v>
      </c>
      <c r="N51" s="17">
        <v>90</v>
      </c>
      <c r="O51" s="17">
        <v>1.65</v>
      </c>
      <c r="P51" s="17">
        <v>165</v>
      </c>
      <c r="Q51" s="19">
        <f t="shared" si="15"/>
        <v>33.057851239669425</v>
      </c>
      <c r="R51" s="17" t="str">
        <f>IF(N51=0,"-",IF(Q51&lt;18.5,"BAJOPESO",IF(Q51&lt;25,"NORMOPESO",IF(Q51&lt;27,"SOBREPESO GRADO 1",IF(Q51&lt;30,"SOBREPESO GRADO 2",IF(Q51&lt;35,"Obesidad grado 1",IF(Q51&lt;40,"OBESO Grado 2","OBESO Grado 3")))))))</f>
        <v>Obesidad grado 1</v>
      </c>
      <c r="S51" s="17">
        <v>88</v>
      </c>
      <c r="T51" s="21">
        <f t="shared" si="22"/>
        <v>0.53333333333333333</v>
      </c>
      <c r="U51" s="17">
        <v>2</v>
      </c>
      <c r="V51" s="19">
        <f t="shared" si="17"/>
        <v>42.271000000000001</v>
      </c>
      <c r="W51" s="17" t="str">
        <f t="shared" si="29"/>
        <v>Obesidad Abdominal</v>
      </c>
      <c r="X51" s="53" t="s">
        <v>264</v>
      </c>
      <c r="Y51" s="20">
        <f t="shared" si="28"/>
        <v>1</v>
      </c>
      <c r="Z51" s="17">
        <v>114</v>
      </c>
      <c r="AA51" s="21">
        <f t="shared" si="20"/>
        <v>0.77192982456140347</v>
      </c>
      <c r="AB51" s="17" t="str">
        <f t="shared" si="21"/>
        <v>normal</v>
      </c>
      <c r="AC51" s="17">
        <v>120</v>
      </c>
      <c r="AD51" s="17">
        <v>80</v>
      </c>
      <c r="AE51" s="20">
        <f t="shared" si="23"/>
        <v>93.333333333333329</v>
      </c>
      <c r="AF51" s="20" t="s">
        <v>0</v>
      </c>
      <c r="AG51" s="20" t="s">
        <v>168</v>
      </c>
      <c r="AH51" s="21">
        <v>0</v>
      </c>
      <c r="AI51" s="20" t="s">
        <v>165</v>
      </c>
      <c r="AJ51" s="20" t="s">
        <v>255</v>
      </c>
      <c r="AK51" s="17" t="s">
        <v>25</v>
      </c>
      <c r="AL51" s="17" t="s">
        <v>106</v>
      </c>
      <c r="AM51" s="17">
        <v>5.19</v>
      </c>
      <c r="AN51" s="17" t="s">
        <v>168</v>
      </c>
      <c r="AO51" s="17">
        <v>0</v>
      </c>
      <c r="AP51" s="22" t="s">
        <v>168</v>
      </c>
      <c r="AR51" s="17">
        <v>87.9</v>
      </c>
      <c r="AS51" s="17">
        <v>487</v>
      </c>
      <c r="AT51" s="17">
        <v>134</v>
      </c>
      <c r="AU51" s="17">
        <v>6.3</v>
      </c>
      <c r="AV51" s="17">
        <v>1.81</v>
      </c>
      <c r="AW51" s="17">
        <v>0.8</v>
      </c>
      <c r="AX51" s="24">
        <v>5.6</v>
      </c>
      <c r="AY51" s="24">
        <v>0.9</v>
      </c>
      <c r="AZ51" s="21">
        <f t="shared" si="26"/>
        <v>6.9999999999999991</v>
      </c>
      <c r="BA51" s="21">
        <f t="shared" si="27"/>
        <v>7.8749999999999991</v>
      </c>
      <c r="BB51" s="21" t="s">
        <v>173</v>
      </c>
      <c r="BC51" s="26" t="s">
        <v>248</v>
      </c>
      <c r="BD51" s="26" t="s">
        <v>255</v>
      </c>
      <c r="BE51" s="39">
        <v>1</v>
      </c>
      <c r="BF51" s="20">
        <v>0</v>
      </c>
      <c r="BG51" s="20">
        <f t="shared" si="24"/>
        <v>2</v>
      </c>
      <c r="BH51" s="17" t="str">
        <f t="shared" si="25"/>
        <v>Ausente</v>
      </c>
    </row>
    <row r="52" spans="1:60" x14ac:dyDescent="0.25">
      <c r="A52" s="17">
        <v>70</v>
      </c>
      <c r="B52" s="16" t="s">
        <v>225</v>
      </c>
      <c r="D52" s="38">
        <v>72</v>
      </c>
      <c r="E52" s="19" t="s">
        <v>80</v>
      </c>
      <c r="F52" s="17" t="s">
        <v>21</v>
      </c>
      <c r="G52" s="17" t="s">
        <v>25</v>
      </c>
      <c r="H52" s="17" t="s">
        <v>25</v>
      </c>
      <c r="I52" s="17" t="s">
        <v>25</v>
      </c>
      <c r="J52" s="17" t="s">
        <v>25</v>
      </c>
      <c r="K52" s="17" t="s">
        <v>25</v>
      </c>
      <c r="L52" s="17" t="s">
        <v>25</v>
      </c>
      <c r="M52" s="17" t="s">
        <v>25</v>
      </c>
      <c r="N52" s="17">
        <v>66</v>
      </c>
      <c r="O52" s="17">
        <v>1.74</v>
      </c>
      <c r="P52" s="17">
        <v>174</v>
      </c>
      <c r="Q52" s="19">
        <f t="shared" si="15"/>
        <v>21.799445105033691</v>
      </c>
      <c r="R52" s="17" t="s">
        <v>29</v>
      </c>
      <c r="S52" s="17">
        <v>93</v>
      </c>
      <c r="T52" s="21">
        <f t="shared" si="22"/>
        <v>0.53448275862068961</v>
      </c>
      <c r="U52" s="17">
        <v>2</v>
      </c>
      <c r="V52" s="19">
        <f t="shared" si="17"/>
        <v>28.202999999999992</v>
      </c>
      <c r="W52" s="17" t="s">
        <v>91</v>
      </c>
      <c r="X52" s="53" t="s">
        <v>267</v>
      </c>
      <c r="Y52" s="20">
        <f t="shared" si="28"/>
        <v>0</v>
      </c>
      <c r="Z52" s="17">
        <v>95</v>
      </c>
      <c r="AA52" s="21">
        <f t="shared" si="20"/>
        <v>0.97894736842105268</v>
      </c>
      <c r="AB52" s="17" t="s">
        <v>92</v>
      </c>
      <c r="AC52" s="17">
        <v>120</v>
      </c>
      <c r="AD52" s="17">
        <v>85</v>
      </c>
      <c r="AE52" s="20">
        <f t="shared" si="23"/>
        <v>96.666666666666671</v>
      </c>
      <c r="AF52" s="20" t="s">
        <v>0</v>
      </c>
      <c r="AG52" s="20" t="s">
        <v>168</v>
      </c>
      <c r="AH52" s="21">
        <v>0</v>
      </c>
      <c r="AI52" s="20" t="s">
        <v>168</v>
      </c>
      <c r="AJ52" s="20" t="s">
        <v>168</v>
      </c>
      <c r="AK52" s="17" t="s">
        <v>25</v>
      </c>
      <c r="AL52" s="17" t="s">
        <v>25</v>
      </c>
      <c r="AM52" s="17">
        <v>5.2</v>
      </c>
      <c r="AN52" s="17" t="s">
        <v>168</v>
      </c>
      <c r="AO52" s="22">
        <v>0</v>
      </c>
      <c r="AP52" s="22" t="s">
        <v>168</v>
      </c>
      <c r="AQ52" s="17" t="s">
        <v>25</v>
      </c>
      <c r="AR52" s="17">
        <v>96</v>
      </c>
      <c r="AS52" s="17">
        <v>390</v>
      </c>
      <c r="AT52" s="17">
        <v>155</v>
      </c>
      <c r="AU52" s="17">
        <v>3.9</v>
      </c>
      <c r="AV52" s="17">
        <v>0.92</v>
      </c>
      <c r="AW52" s="17">
        <v>1.2</v>
      </c>
      <c r="AX52" s="17">
        <v>4</v>
      </c>
      <c r="AY52" s="17">
        <v>0.7</v>
      </c>
      <c r="AZ52" s="21">
        <f t="shared" si="26"/>
        <v>3.3333333333333335</v>
      </c>
      <c r="BA52" s="21">
        <f t="shared" si="27"/>
        <v>3.25</v>
      </c>
      <c r="BB52" s="39" t="s">
        <v>0</v>
      </c>
      <c r="BC52" s="39" t="s">
        <v>250</v>
      </c>
      <c r="BD52" s="39" t="s">
        <v>168</v>
      </c>
      <c r="BE52" s="40">
        <v>0</v>
      </c>
      <c r="BF52" s="25">
        <v>0</v>
      </c>
      <c r="BG52" s="20">
        <f t="shared" si="24"/>
        <v>0</v>
      </c>
      <c r="BH52" s="17" t="str">
        <f t="shared" si="25"/>
        <v>Ausente</v>
      </c>
    </row>
    <row r="53" spans="1:60" x14ac:dyDescent="0.25">
      <c r="A53" s="17">
        <v>77</v>
      </c>
      <c r="B53" s="16" t="s">
        <v>203</v>
      </c>
      <c r="C53" s="18">
        <v>33055</v>
      </c>
      <c r="D53" s="38">
        <f ca="1">IF(C53="","",(TODAY()-C53)/365)</f>
        <v>30.706849315068492</v>
      </c>
      <c r="E53" s="19" t="s">
        <v>77</v>
      </c>
      <c r="F53" s="17" t="s">
        <v>20</v>
      </c>
      <c r="G53" s="17" t="s">
        <v>25</v>
      </c>
      <c r="H53" s="17" t="s">
        <v>25</v>
      </c>
      <c r="I53" s="17" t="s">
        <v>25</v>
      </c>
      <c r="J53" s="17" t="s">
        <v>25</v>
      </c>
      <c r="K53" s="17" t="s">
        <v>25</v>
      </c>
      <c r="L53" s="17" t="s">
        <v>25</v>
      </c>
      <c r="M53" s="17" t="s">
        <v>25</v>
      </c>
      <c r="N53" s="17">
        <v>58.5</v>
      </c>
      <c r="O53" s="17">
        <v>1.59</v>
      </c>
      <c r="P53" s="17">
        <v>159</v>
      </c>
      <c r="Q53" s="19">
        <f t="shared" si="15"/>
        <v>23.139907440370237</v>
      </c>
      <c r="R53" s="17" t="s">
        <v>29</v>
      </c>
      <c r="S53" s="17">
        <v>85</v>
      </c>
      <c r="T53" s="21">
        <f t="shared" si="22"/>
        <v>0.53459119496855345</v>
      </c>
      <c r="U53" s="17">
        <v>2</v>
      </c>
      <c r="V53" s="19">
        <f t="shared" ca="1" si="17"/>
        <v>34.701213698630134</v>
      </c>
      <c r="W53" s="17" t="str">
        <f t="shared" ref="W53:W62" si="30">IF(S53="","-",IF(F53="f",IF(S53&lt;80,"normal",IF(S53&lt;88,"alerta",IF(S53&gt;87.9999,"Obesidad Abdominal"))),IF(S53&lt;94,"normal",IF(S53&lt;102,"alerta",IF(S53&gt;101.999,"Obesidad Abdominal")))))</f>
        <v>alerta</v>
      </c>
      <c r="X53" s="53" t="s">
        <v>267</v>
      </c>
      <c r="Y53" s="20">
        <f t="shared" si="28"/>
        <v>0</v>
      </c>
      <c r="Z53" s="17">
        <v>98</v>
      </c>
      <c r="AA53" s="21">
        <f t="shared" si="20"/>
        <v>0.86734693877551017</v>
      </c>
      <c r="AB53" s="17" t="str">
        <f t="shared" ref="AB53:AB62" si="31">IF(AA53="-","-",IF(F53="f",IF(AA53&lt;0.8,"normal",IF(AA53&gt;0.7999999999,"Obesidad Abdominal")),IF(AA53&lt;0.95,"normal","Obesidad Abdominal")))</f>
        <v>Obesidad Abdominal</v>
      </c>
      <c r="AC53" s="17">
        <v>110</v>
      </c>
      <c r="AD53" s="17">
        <v>65</v>
      </c>
      <c r="AE53" s="20">
        <f t="shared" si="23"/>
        <v>80</v>
      </c>
      <c r="AF53" s="20" t="s">
        <v>0</v>
      </c>
      <c r="AG53" s="20" t="s">
        <v>168</v>
      </c>
      <c r="AH53" s="21">
        <v>0</v>
      </c>
      <c r="AI53" s="20" t="s">
        <v>168</v>
      </c>
      <c r="AJ53" s="20" t="s">
        <v>168</v>
      </c>
      <c r="AK53" s="17" t="s">
        <v>25</v>
      </c>
      <c r="AL53" s="17" t="s">
        <v>25</v>
      </c>
      <c r="AM53" s="17">
        <v>4.25</v>
      </c>
      <c r="AN53" s="17" t="s">
        <v>168</v>
      </c>
      <c r="AO53" s="17">
        <v>0</v>
      </c>
      <c r="AP53" s="22" t="s">
        <v>168</v>
      </c>
      <c r="AQ53" s="17" t="s">
        <v>25</v>
      </c>
      <c r="AR53" s="17">
        <v>97</v>
      </c>
      <c r="AS53" s="17">
        <v>256</v>
      </c>
      <c r="AT53" s="17">
        <v>189</v>
      </c>
      <c r="AU53" s="17">
        <v>3.9</v>
      </c>
      <c r="AV53" s="17">
        <v>0.98</v>
      </c>
      <c r="AW53" s="17">
        <v>1.5</v>
      </c>
      <c r="AX53" s="24">
        <v>4.26</v>
      </c>
      <c r="AY53" s="24">
        <v>0.48</v>
      </c>
      <c r="AZ53" s="21">
        <f t="shared" si="26"/>
        <v>2.84</v>
      </c>
      <c r="BA53" s="21">
        <f t="shared" si="27"/>
        <v>2.6</v>
      </c>
      <c r="BB53" s="40" t="s">
        <v>0</v>
      </c>
      <c r="BC53" s="39" t="s">
        <v>250</v>
      </c>
      <c r="BD53" s="39" t="s">
        <v>168</v>
      </c>
      <c r="BE53" s="39">
        <v>0</v>
      </c>
      <c r="BF53" s="40">
        <v>0</v>
      </c>
      <c r="BG53" s="20">
        <f t="shared" si="24"/>
        <v>0</v>
      </c>
      <c r="BH53" s="17" t="str">
        <f t="shared" si="25"/>
        <v>Ausente</v>
      </c>
    </row>
    <row r="54" spans="1:60" x14ac:dyDescent="0.25">
      <c r="A54" s="17">
        <v>127</v>
      </c>
      <c r="B54" s="16" t="s">
        <v>160</v>
      </c>
      <c r="D54" s="38">
        <v>32</v>
      </c>
      <c r="E54" s="19" t="str">
        <f t="shared" ref="E54:E60" si="32">IF(D54="","-",IF(D54&lt;20,"Menor de 20 años",IF(D54&lt;35,"Entre 20 y 34 años",IF(D54&lt;50,"Entre 35 y 49 años",IF(D54&lt;65,"Entre 40 y 64 años","Mayor de 65 años")))))</f>
        <v>Entre 20 y 34 años</v>
      </c>
      <c r="F54" s="17" t="s">
        <v>21</v>
      </c>
      <c r="G54" s="17" t="s">
        <v>25</v>
      </c>
      <c r="H54" s="17" t="s">
        <v>25</v>
      </c>
      <c r="I54" s="17" t="s">
        <v>25</v>
      </c>
      <c r="J54" s="17" t="s">
        <v>25</v>
      </c>
      <c r="K54" s="17" t="s">
        <v>25</v>
      </c>
      <c r="L54" s="17" t="s">
        <v>25</v>
      </c>
      <c r="M54" s="17" t="s">
        <v>25</v>
      </c>
      <c r="N54" s="17">
        <v>71</v>
      </c>
      <c r="O54" s="17">
        <v>1.72</v>
      </c>
      <c r="P54" s="17">
        <v>172</v>
      </c>
      <c r="Q54" s="19">
        <f t="shared" si="15"/>
        <v>23.999459167117362</v>
      </c>
      <c r="R54" s="17" t="str">
        <f t="shared" ref="R54:R62" si="33">IF(N54=0,"-",IF(Q54&lt;18.5,"BAJOPESO",IF(Q54&lt;25,"NORMOPESO",IF(Q54&lt;27,"SOBREPESO GRADO 1",IF(Q54&lt;30,"SOBREPESO GRADO 2",IF(Q54&lt;35,"Obesidad grado 1",IF(Q54&lt;40,"OBESO Grado 2","OBESO Grado 3")))))))</f>
        <v>NORMOPESO</v>
      </c>
      <c r="S54" s="17">
        <v>92</v>
      </c>
      <c r="T54" s="21">
        <f t="shared" si="22"/>
        <v>0.53488372093023251</v>
      </c>
      <c r="U54" s="17">
        <v>2</v>
      </c>
      <c r="V54" s="19">
        <f t="shared" si="17"/>
        <v>23.595999999999993</v>
      </c>
      <c r="W54" s="17" t="str">
        <f t="shared" si="30"/>
        <v>normal</v>
      </c>
      <c r="X54" s="53" t="s">
        <v>267</v>
      </c>
      <c r="Y54" s="20">
        <f t="shared" si="28"/>
        <v>0</v>
      </c>
      <c r="Z54" s="17">
        <v>97</v>
      </c>
      <c r="AA54" s="21">
        <f t="shared" si="20"/>
        <v>0.94845360824742264</v>
      </c>
      <c r="AB54" s="17" t="str">
        <f t="shared" si="31"/>
        <v>normal</v>
      </c>
      <c r="AC54" s="17">
        <v>120</v>
      </c>
      <c r="AD54" s="17">
        <v>80</v>
      </c>
      <c r="AE54" s="20">
        <f t="shared" si="23"/>
        <v>93.333333333333329</v>
      </c>
      <c r="AF54" s="20" t="s">
        <v>0</v>
      </c>
      <c r="AG54" s="20" t="s">
        <v>168</v>
      </c>
      <c r="AH54" s="21">
        <v>0</v>
      </c>
      <c r="AI54" s="20" t="s">
        <v>168</v>
      </c>
      <c r="AJ54" s="20" t="s">
        <v>168</v>
      </c>
      <c r="AK54" s="17" t="s">
        <v>25</v>
      </c>
      <c r="AL54" s="17" t="s">
        <v>25</v>
      </c>
      <c r="AM54" s="17">
        <v>3.52</v>
      </c>
      <c r="AN54" s="17" t="s">
        <v>168</v>
      </c>
      <c r="AO54" s="17">
        <v>0</v>
      </c>
      <c r="AP54" s="22" t="s">
        <v>168</v>
      </c>
      <c r="AQ54" s="17" t="s">
        <v>25</v>
      </c>
      <c r="AR54" s="17">
        <v>99</v>
      </c>
      <c r="AS54" s="17">
        <v>354</v>
      </c>
      <c r="AT54" s="17">
        <v>101</v>
      </c>
      <c r="AU54" s="17">
        <v>3.26</v>
      </c>
      <c r="AV54" s="17">
        <v>1.55</v>
      </c>
      <c r="AW54" s="17">
        <v>1.3</v>
      </c>
      <c r="AX54" s="17">
        <v>1.75</v>
      </c>
      <c r="AY54" s="17">
        <v>0.7</v>
      </c>
      <c r="AZ54" s="21">
        <f t="shared" si="26"/>
        <v>1.346153846153846</v>
      </c>
      <c r="BA54" s="21">
        <f t="shared" si="27"/>
        <v>2.5076923076923072</v>
      </c>
      <c r="BB54" s="40" t="s">
        <v>0</v>
      </c>
      <c r="BC54" s="39" t="s">
        <v>250</v>
      </c>
      <c r="BD54" s="39" t="s">
        <v>168</v>
      </c>
      <c r="BE54" s="42">
        <v>0</v>
      </c>
      <c r="BF54" s="40">
        <v>0</v>
      </c>
      <c r="BG54" s="20">
        <f t="shared" si="24"/>
        <v>0</v>
      </c>
      <c r="BH54" s="17" t="str">
        <f t="shared" si="25"/>
        <v>Ausente</v>
      </c>
    </row>
    <row r="55" spans="1:60" x14ac:dyDescent="0.25">
      <c r="A55" s="17">
        <v>57</v>
      </c>
      <c r="B55" s="16" t="s">
        <v>140</v>
      </c>
      <c r="C55" s="18">
        <v>29406</v>
      </c>
      <c r="D55" s="38">
        <f t="shared" ref="D55:D60" ca="1" si="34">IF(C55="","",(TODAY()-C55)/365)</f>
        <v>40.704109589041096</v>
      </c>
      <c r="E55" s="19" t="str">
        <f t="shared" ca="1" si="32"/>
        <v>Entre 35 y 49 años</v>
      </c>
      <c r="F55" s="17" t="s">
        <v>20</v>
      </c>
      <c r="G55" s="17" t="s">
        <v>25</v>
      </c>
      <c r="H55" s="17" t="s">
        <v>25</v>
      </c>
      <c r="I55" s="17" t="s">
        <v>25</v>
      </c>
      <c r="J55" s="17" t="s">
        <v>25</v>
      </c>
      <c r="K55" s="17" t="s">
        <v>25</v>
      </c>
      <c r="L55" s="17" t="s">
        <v>24</v>
      </c>
      <c r="M55" s="17" t="s">
        <v>25</v>
      </c>
      <c r="N55" s="17">
        <v>68.7</v>
      </c>
      <c r="O55" s="17">
        <v>1.59</v>
      </c>
      <c r="P55" s="17">
        <v>159</v>
      </c>
      <c r="Q55" s="19">
        <f t="shared" si="15"/>
        <v>27.17455796843479</v>
      </c>
      <c r="R55" s="17" t="str">
        <f t="shared" si="33"/>
        <v>SOBREPESO GRADO 2</v>
      </c>
      <c r="S55" s="17">
        <v>86</v>
      </c>
      <c r="T55" s="21">
        <f t="shared" si="22"/>
        <v>0.54088050314465408</v>
      </c>
      <c r="U55" s="17">
        <v>2</v>
      </c>
      <c r="V55" s="19">
        <f t="shared" ca="1" si="17"/>
        <v>37.34960821917808</v>
      </c>
      <c r="W55" s="17" t="str">
        <f t="shared" si="30"/>
        <v>alerta</v>
      </c>
      <c r="X55" s="53" t="s">
        <v>266</v>
      </c>
      <c r="Y55" s="20">
        <f t="shared" si="28"/>
        <v>0</v>
      </c>
      <c r="Z55" s="17">
        <v>106</v>
      </c>
      <c r="AA55" s="21">
        <f t="shared" si="20"/>
        <v>0.81132075471698117</v>
      </c>
      <c r="AB55" s="17" t="str">
        <f t="shared" si="31"/>
        <v>Obesidad Abdominal</v>
      </c>
      <c r="AC55" s="17">
        <v>105</v>
      </c>
      <c r="AD55" s="17">
        <v>85</v>
      </c>
      <c r="AE55" s="20">
        <f t="shared" si="23"/>
        <v>91.666666666666671</v>
      </c>
      <c r="AF55" s="20" t="s">
        <v>0</v>
      </c>
      <c r="AG55" s="20" t="s">
        <v>168</v>
      </c>
      <c r="AH55" s="21">
        <v>0</v>
      </c>
      <c r="AI55" s="20" t="s">
        <v>168</v>
      </c>
      <c r="AJ55" s="20" t="s">
        <v>168</v>
      </c>
      <c r="AK55" s="17" t="s">
        <v>25</v>
      </c>
      <c r="AL55" s="17" t="s">
        <v>25</v>
      </c>
      <c r="AM55" s="17">
        <v>5.2</v>
      </c>
      <c r="AN55" s="17" t="s">
        <v>168</v>
      </c>
      <c r="AO55" s="17">
        <v>0</v>
      </c>
      <c r="AP55" s="22" t="s">
        <v>168</v>
      </c>
      <c r="AQ55" s="17" t="s">
        <v>25</v>
      </c>
      <c r="AR55" s="17">
        <v>74.099999999999994</v>
      </c>
      <c r="AS55" s="17">
        <v>373</v>
      </c>
      <c r="AT55" s="17">
        <v>66</v>
      </c>
      <c r="AU55" s="17">
        <v>6.21</v>
      </c>
      <c r="AV55" s="17">
        <v>1.42</v>
      </c>
      <c r="AW55" s="17">
        <v>0.78</v>
      </c>
      <c r="AX55" s="24">
        <v>4.79</v>
      </c>
      <c r="AY55" s="24">
        <v>0.44</v>
      </c>
      <c r="AZ55" s="21">
        <f t="shared" si="26"/>
        <v>6.1410256410256405</v>
      </c>
      <c r="BA55" s="21">
        <f t="shared" si="27"/>
        <v>7.9615384615384608</v>
      </c>
      <c r="BB55" s="43" t="s">
        <v>172</v>
      </c>
      <c r="BC55" s="26" t="s">
        <v>248</v>
      </c>
      <c r="BD55" s="26" t="s">
        <v>255</v>
      </c>
      <c r="BE55" s="39">
        <v>0</v>
      </c>
      <c r="BF55" s="39">
        <v>1</v>
      </c>
      <c r="BG55" s="20">
        <f t="shared" si="24"/>
        <v>1</v>
      </c>
      <c r="BH55" s="17" t="str">
        <f t="shared" si="25"/>
        <v>Ausente</v>
      </c>
    </row>
    <row r="56" spans="1:60" x14ac:dyDescent="0.25">
      <c r="A56" s="17">
        <v>113</v>
      </c>
      <c r="B56" s="16" t="s">
        <v>146</v>
      </c>
      <c r="C56" s="18">
        <v>24683</v>
      </c>
      <c r="D56" s="38">
        <f t="shared" ca="1" si="34"/>
        <v>53.643835616438359</v>
      </c>
      <c r="E56" s="19" t="str">
        <f t="shared" ca="1" si="32"/>
        <v>Entre 40 y 64 años</v>
      </c>
      <c r="F56" s="17" t="s">
        <v>20</v>
      </c>
      <c r="G56" s="17" t="s">
        <v>25</v>
      </c>
      <c r="H56" s="17" t="s">
        <v>25</v>
      </c>
      <c r="I56" s="17" t="s">
        <v>25</v>
      </c>
      <c r="J56" s="17" t="s">
        <v>25</v>
      </c>
      <c r="K56" s="17" t="s">
        <v>24</v>
      </c>
      <c r="L56" s="17" t="s">
        <v>25</v>
      </c>
      <c r="M56" s="17" t="s">
        <v>25</v>
      </c>
      <c r="N56" s="21">
        <v>68.5</v>
      </c>
      <c r="O56" s="21">
        <v>1.64</v>
      </c>
      <c r="P56" s="21">
        <v>164</v>
      </c>
      <c r="Q56" s="19">
        <f t="shared" ref="Q56:Q87" si="35">IF(N56="","-",N56/(O56)^2)</f>
        <v>25.46847114812612</v>
      </c>
      <c r="R56" s="17" t="str">
        <f t="shared" si="33"/>
        <v>SOBREPESO GRADO 1</v>
      </c>
      <c r="S56" s="17">
        <v>89</v>
      </c>
      <c r="T56" s="21">
        <f t="shared" si="22"/>
        <v>0.54268292682926833</v>
      </c>
      <c r="U56" s="17">
        <v>2</v>
      </c>
      <c r="V56" s="19">
        <f t="shared" ca="1" si="17"/>
        <v>41.526287671232879</v>
      </c>
      <c r="W56" s="17" t="str">
        <f t="shared" si="30"/>
        <v>Obesidad Abdominal</v>
      </c>
      <c r="X56" s="53" t="s">
        <v>263</v>
      </c>
      <c r="Y56" s="20">
        <f t="shared" si="28"/>
        <v>1</v>
      </c>
      <c r="Z56" s="17">
        <v>100</v>
      </c>
      <c r="AA56" s="21">
        <f t="shared" ref="AA56:AA87" si="36">IF(S56="","-",S56/Z56)</f>
        <v>0.89</v>
      </c>
      <c r="AB56" s="17" t="str">
        <f t="shared" si="31"/>
        <v>Obesidad Abdominal</v>
      </c>
      <c r="AC56" s="17">
        <v>110</v>
      </c>
      <c r="AD56" s="17">
        <v>90</v>
      </c>
      <c r="AE56" s="20">
        <f t="shared" si="23"/>
        <v>96.666666666666671</v>
      </c>
      <c r="AF56" s="20" t="s">
        <v>165</v>
      </c>
      <c r="AG56" s="20" t="s">
        <v>255</v>
      </c>
      <c r="AH56" s="21">
        <v>1</v>
      </c>
      <c r="AI56" s="20" t="s">
        <v>165</v>
      </c>
      <c r="AJ56" s="20" t="s">
        <v>255</v>
      </c>
      <c r="AK56" s="17" t="s">
        <v>25</v>
      </c>
      <c r="AL56" s="17" t="s">
        <v>95</v>
      </c>
      <c r="AM56" s="17">
        <v>4.5999999999999996</v>
      </c>
      <c r="AN56" s="17" t="s">
        <v>168</v>
      </c>
      <c r="AO56" s="17">
        <v>0</v>
      </c>
      <c r="AP56" s="22" t="s">
        <v>168</v>
      </c>
      <c r="AQ56" s="17" t="s">
        <v>25</v>
      </c>
      <c r="AR56" s="17">
        <v>99</v>
      </c>
      <c r="AS56" s="17">
        <v>433</v>
      </c>
      <c r="AT56" s="17">
        <v>198</v>
      </c>
      <c r="AU56" s="17">
        <v>5.9</v>
      </c>
      <c r="AV56" s="17">
        <v>2</v>
      </c>
      <c r="AW56" s="17">
        <v>1.3</v>
      </c>
      <c r="AX56" s="24">
        <v>4.2</v>
      </c>
      <c r="AY56" s="24">
        <v>1</v>
      </c>
      <c r="AZ56" s="21">
        <f t="shared" si="26"/>
        <v>3.2307692307692308</v>
      </c>
      <c r="BA56" s="21">
        <f t="shared" si="27"/>
        <v>4.5384615384615383</v>
      </c>
      <c r="BB56" s="21" t="s">
        <v>173</v>
      </c>
      <c r="BC56" s="26" t="s">
        <v>248</v>
      </c>
      <c r="BD56" s="26" t="s">
        <v>255</v>
      </c>
      <c r="BE56" s="20">
        <v>1</v>
      </c>
      <c r="BF56" s="20">
        <v>0</v>
      </c>
      <c r="BG56" s="20">
        <f t="shared" si="24"/>
        <v>3</v>
      </c>
      <c r="BH56" s="17" t="s">
        <v>255</v>
      </c>
    </row>
    <row r="57" spans="1:60" ht="15.75" x14ac:dyDescent="0.25">
      <c r="A57" s="17">
        <v>138</v>
      </c>
      <c r="B57" s="16" t="s">
        <v>27</v>
      </c>
      <c r="C57" s="18">
        <v>22951</v>
      </c>
      <c r="D57" s="38">
        <f t="shared" ca="1" si="34"/>
        <v>58.389041095890413</v>
      </c>
      <c r="E57" s="19" t="str">
        <f t="shared" ca="1" si="32"/>
        <v>Entre 40 y 64 años</v>
      </c>
      <c r="F57" s="17" t="s">
        <v>20</v>
      </c>
      <c r="G57" s="17" t="s">
        <v>24</v>
      </c>
      <c r="H57" s="17" t="s">
        <v>24</v>
      </c>
      <c r="I57" s="17" t="s">
        <v>25</v>
      </c>
      <c r="J57" s="17" t="s">
        <v>25</v>
      </c>
      <c r="K57" s="17" t="s">
        <v>25</v>
      </c>
      <c r="L57" s="17" t="s">
        <v>25</v>
      </c>
      <c r="M57" s="17" t="s">
        <v>25</v>
      </c>
      <c r="N57" s="17">
        <v>68.7</v>
      </c>
      <c r="O57" s="17">
        <v>1.58</v>
      </c>
      <c r="P57" s="17">
        <v>158</v>
      </c>
      <c r="Q57" s="19">
        <f t="shared" si="35"/>
        <v>27.519628264701165</v>
      </c>
      <c r="R57" s="17" t="str">
        <f t="shared" si="33"/>
        <v>SOBREPESO GRADO 2</v>
      </c>
      <c r="S57" s="17">
        <v>86</v>
      </c>
      <c r="T57" s="21">
        <f t="shared" si="22"/>
        <v>0.54430379746835444</v>
      </c>
      <c r="U57" s="17">
        <v>2</v>
      </c>
      <c r="V57" s="19">
        <f t="shared" ca="1" si="17"/>
        <v>41.257978082191777</v>
      </c>
      <c r="W57" s="17" t="str">
        <f t="shared" si="30"/>
        <v>alerta</v>
      </c>
      <c r="X57" s="53" t="s">
        <v>266</v>
      </c>
      <c r="Y57" s="20">
        <f t="shared" si="28"/>
        <v>0</v>
      </c>
      <c r="Z57" s="17">
        <v>105</v>
      </c>
      <c r="AA57" s="21">
        <f t="shared" si="36"/>
        <v>0.81904761904761902</v>
      </c>
      <c r="AB57" s="17" t="str">
        <f t="shared" si="31"/>
        <v>Obesidad Abdominal</v>
      </c>
      <c r="AC57" s="17">
        <v>150</v>
      </c>
      <c r="AD57" s="17">
        <v>90</v>
      </c>
      <c r="AE57" s="20">
        <f t="shared" si="23"/>
        <v>110</v>
      </c>
      <c r="AF57" s="20" t="s">
        <v>166</v>
      </c>
      <c r="AG57" s="20" t="s">
        <v>255</v>
      </c>
      <c r="AH57" s="21">
        <v>1</v>
      </c>
      <c r="AI57" s="20" t="s">
        <v>168</v>
      </c>
      <c r="AJ57" s="20" t="s">
        <v>168</v>
      </c>
      <c r="AK57" s="17" t="s">
        <v>24</v>
      </c>
      <c r="AL57" s="17" t="s">
        <v>25</v>
      </c>
      <c r="AM57" s="17">
        <v>5.5</v>
      </c>
      <c r="AN57" s="10" t="s">
        <v>170</v>
      </c>
      <c r="AO57" s="17">
        <v>1</v>
      </c>
      <c r="AP57" s="22" t="s">
        <v>255</v>
      </c>
      <c r="AQ57" s="17" t="s">
        <v>24</v>
      </c>
      <c r="AR57" s="17">
        <v>79</v>
      </c>
      <c r="AS57" s="17">
        <v>236</v>
      </c>
      <c r="AT57" s="17">
        <v>287</v>
      </c>
      <c r="AU57" s="17">
        <v>6.4</v>
      </c>
      <c r="AV57" s="17">
        <v>1.4</v>
      </c>
      <c r="AW57" s="17">
        <v>0.5</v>
      </c>
      <c r="AX57" s="24">
        <v>4.1100000000000003</v>
      </c>
      <c r="AY57" s="24">
        <v>0.45</v>
      </c>
      <c r="AZ57" s="21">
        <f t="shared" si="26"/>
        <v>8.2200000000000006</v>
      </c>
      <c r="BA57" s="21">
        <f t="shared" si="27"/>
        <v>12.8</v>
      </c>
      <c r="BB57" s="41" t="s">
        <v>172</v>
      </c>
      <c r="BC57" s="26" t="s">
        <v>247</v>
      </c>
      <c r="BD57" s="26" t="s">
        <v>255</v>
      </c>
      <c r="BE57" s="40">
        <v>0</v>
      </c>
      <c r="BF57" s="39">
        <v>1</v>
      </c>
      <c r="BG57" s="20">
        <f t="shared" si="24"/>
        <v>3</v>
      </c>
      <c r="BH57" s="17" t="s">
        <v>255</v>
      </c>
    </row>
    <row r="58" spans="1:60" ht="15.75" x14ac:dyDescent="0.25">
      <c r="A58" s="17">
        <v>88</v>
      </c>
      <c r="B58" s="10" t="s">
        <v>99</v>
      </c>
      <c r="C58" s="18">
        <v>23623</v>
      </c>
      <c r="D58" s="38">
        <f t="shared" ca="1" si="34"/>
        <v>56.547945205479451</v>
      </c>
      <c r="E58" s="19" t="str">
        <f t="shared" ca="1" si="32"/>
        <v>Entre 40 y 64 años</v>
      </c>
      <c r="F58" s="17" t="s">
        <v>20</v>
      </c>
      <c r="G58" s="17" t="s">
        <v>25</v>
      </c>
      <c r="H58" s="17" t="s">
        <v>25</v>
      </c>
      <c r="I58" s="17" t="s">
        <v>25</v>
      </c>
      <c r="J58" s="17" t="s">
        <v>25</v>
      </c>
      <c r="K58" s="17" t="s">
        <v>25</v>
      </c>
      <c r="L58" s="17" t="s">
        <v>25</v>
      </c>
      <c r="M58" s="17" t="s">
        <v>25</v>
      </c>
      <c r="N58" s="17">
        <v>53</v>
      </c>
      <c r="O58" s="17">
        <v>1.63</v>
      </c>
      <c r="P58" s="17">
        <v>163</v>
      </c>
      <c r="Q58" s="19">
        <f t="shared" si="35"/>
        <v>19.948059768903612</v>
      </c>
      <c r="R58" s="17" t="str">
        <f t="shared" si="33"/>
        <v>NORMOPESO</v>
      </c>
      <c r="S58" s="17">
        <v>89</v>
      </c>
      <c r="T58" s="21">
        <f t="shared" si="22"/>
        <v>0.54601226993865026</v>
      </c>
      <c r="U58" s="17">
        <v>2</v>
      </c>
      <c r="V58" s="19">
        <f t="shared" ca="1" si="17"/>
        <v>42.16809589041096</v>
      </c>
      <c r="W58" s="17" t="str">
        <f t="shared" si="30"/>
        <v>Obesidad Abdominal</v>
      </c>
      <c r="Y58" s="20">
        <f t="shared" si="28"/>
        <v>1</v>
      </c>
      <c r="Z58" s="17">
        <v>93</v>
      </c>
      <c r="AA58" s="21">
        <f t="shared" si="36"/>
        <v>0.956989247311828</v>
      </c>
      <c r="AB58" s="17" t="str">
        <f t="shared" si="31"/>
        <v>Obesidad Abdominal</v>
      </c>
      <c r="AC58" s="17">
        <v>110</v>
      </c>
      <c r="AD58" s="17">
        <v>80</v>
      </c>
      <c r="AE58" s="20">
        <f t="shared" si="23"/>
        <v>90</v>
      </c>
      <c r="AF58" s="20" t="s">
        <v>0</v>
      </c>
      <c r="AG58" s="20" t="s">
        <v>168</v>
      </c>
      <c r="AH58" s="21">
        <v>0</v>
      </c>
      <c r="AI58" s="20" t="s">
        <v>168</v>
      </c>
      <c r="AJ58" s="20" t="s">
        <v>168</v>
      </c>
      <c r="AK58" s="17" t="s">
        <v>25</v>
      </c>
      <c r="AL58" s="17" t="s">
        <v>25</v>
      </c>
      <c r="AM58" s="10">
        <v>5</v>
      </c>
      <c r="AN58" s="17" t="s">
        <v>168</v>
      </c>
      <c r="AO58" s="22">
        <v>0</v>
      </c>
      <c r="AP58" s="22" t="s">
        <v>168</v>
      </c>
      <c r="AQ58" s="17" t="s">
        <v>25</v>
      </c>
      <c r="AR58" s="10">
        <v>73.3</v>
      </c>
      <c r="AS58" s="10">
        <v>300</v>
      </c>
      <c r="AT58" s="10">
        <v>85</v>
      </c>
      <c r="AU58" s="10">
        <v>5.14</v>
      </c>
      <c r="AV58" s="10">
        <v>0.97</v>
      </c>
      <c r="AW58" s="10">
        <v>1.2</v>
      </c>
      <c r="AX58" s="11">
        <v>4.1399999999999997</v>
      </c>
      <c r="AY58" s="24">
        <v>0.44</v>
      </c>
      <c r="AZ58" s="21">
        <f t="shared" si="26"/>
        <v>3.4499999999999997</v>
      </c>
      <c r="BA58" s="21">
        <f t="shared" si="27"/>
        <v>4.2833333333333332</v>
      </c>
      <c r="BB58" s="40" t="s">
        <v>0</v>
      </c>
      <c r="BC58" s="39" t="s">
        <v>250</v>
      </c>
      <c r="BD58" s="39" t="s">
        <v>168</v>
      </c>
      <c r="BE58" s="39">
        <v>0</v>
      </c>
      <c r="BF58" s="40">
        <v>1</v>
      </c>
      <c r="BG58" s="20">
        <f t="shared" si="24"/>
        <v>2</v>
      </c>
      <c r="BH58" s="17" t="str">
        <f>IF(BG58&gt;2,"Sindrome Metabolico","Ausente")</f>
        <v>Ausente</v>
      </c>
    </row>
    <row r="59" spans="1:60" x14ac:dyDescent="0.25">
      <c r="A59" s="17">
        <v>65</v>
      </c>
      <c r="B59" s="16" t="s">
        <v>68</v>
      </c>
      <c r="C59" s="18">
        <v>33110</v>
      </c>
      <c r="D59" s="38">
        <f t="shared" ca="1" si="34"/>
        <v>30.556164383561644</v>
      </c>
      <c r="E59" s="19" t="str">
        <f t="shared" ca="1" si="32"/>
        <v>Entre 20 y 34 años</v>
      </c>
      <c r="F59" s="17" t="s">
        <v>20</v>
      </c>
      <c r="G59" s="17" t="s">
        <v>25</v>
      </c>
      <c r="H59" s="17" t="s">
        <v>25</v>
      </c>
      <c r="I59" s="17" t="s">
        <v>25</v>
      </c>
      <c r="J59" s="17" t="s">
        <v>25</v>
      </c>
      <c r="K59" s="17" t="s">
        <v>25</v>
      </c>
      <c r="L59" s="17" t="s">
        <v>25</v>
      </c>
      <c r="M59" s="17" t="s">
        <v>25</v>
      </c>
      <c r="N59" s="17">
        <v>58.6</v>
      </c>
      <c r="O59" s="17">
        <v>1.57</v>
      </c>
      <c r="P59" s="17">
        <v>157</v>
      </c>
      <c r="Q59" s="19">
        <f t="shared" si="35"/>
        <v>23.77378392632561</v>
      </c>
      <c r="R59" s="17" t="str">
        <f t="shared" si="33"/>
        <v>NORMOPESO</v>
      </c>
      <c r="S59" s="17">
        <v>86</v>
      </c>
      <c r="T59" s="21">
        <f t="shared" si="22"/>
        <v>0.54777070063694266</v>
      </c>
      <c r="U59" s="17">
        <v>2</v>
      </c>
      <c r="V59" s="19">
        <f t="shared" ca="1" si="17"/>
        <v>35.106912328767123</v>
      </c>
      <c r="W59" s="17" t="str">
        <f t="shared" si="30"/>
        <v>alerta</v>
      </c>
      <c r="X59" s="53" t="s">
        <v>267</v>
      </c>
      <c r="Y59" s="20">
        <f t="shared" si="28"/>
        <v>0</v>
      </c>
      <c r="Z59" s="17">
        <v>103</v>
      </c>
      <c r="AA59" s="21">
        <f t="shared" si="36"/>
        <v>0.83495145631067957</v>
      </c>
      <c r="AB59" s="17" t="str">
        <f t="shared" si="31"/>
        <v>Obesidad Abdominal</v>
      </c>
      <c r="AC59" s="17">
        <v>110</v>
      </c>
      <c r="AD59" s="17">
        <v>72</v>
      </c>
      <c r="AE59" s="20">
        <f t="shared" si="23"/>
        <v>84.666666666666671</v>
      </c>
      <c r="AF59" s="20" t="s">
        <v>0</v>
      </c>
      <c r="AG59" s="20" t="s">
        <v>168</v>
      </c>
      <c r="AH59" s="21">
        <v>0</v>
      </c>
      <c r="AI59" s="20" t="s">
        <v>168</v>
      </c>
      <c r="AJ59" s="20" t="s">
        <v>168</v>
      </c>
      <c r="AK59" s="17" t="s">
        <v>25</v>
      </c>
      <c r="AL59" s="17" t="s">
        <v>25</v>
      </c>
      <c r="AM59" s="17">
        <v>4</v>
      </c>
      <c r="AN59" s="17" t="s">
        <v>168</v>
      </c>
      <c r="AO59" s="17">
        <v>0</v>
      </c>
      <c r="AP59" s="22" t="s">
        <v>168</v>
      </c>
      <c r="AQ59" s="17" t="s">
        <v>25</v>
      </c>
      <c r="AR59" s="17">
        <v>91</v>
      </c>
      <c r="AS59" s="17">
        <v>344</v>
      </c>
      <c r="AT59" s="17">
        <v>200</v>
      </c>
      <c r="AU59" s="17">
        <v>4</v>
      </c>
      <c r="AV59" s="17">
        <v>1.1100000000000001</v>
      </c>
      <c r="AW59" s="17">
        <v>1.26</v>
      </c>
      <c r="AX59" s="24">
        <v>3.9</v>
      </c>
      <c r="AY59" s="24">
        <v>0.3</v>
      </c>
      <c r="AZ59" s="21">
        <f t="shared" si="26"/>
        <v>3.0952380952380953</v>
      </c>
      <c r="BA59" s="21">
        <f t="shared" si="27"/>
        <v>3.1746031746031744</v>
      </c>
      <c r="BB59" s="40" t="s">
        <v>0</v>
      </c>
      <c r="BC59" s="39" t="s">
        <v>250</v>
      </c>
      <c r="BD59" s="39" t="s">
        <v>168</v>
      </c>
      <c r="BE59" s="39">
        <v>0</v>
      </c>
      <c r="BF59" s="40">
        <v>0</v>
      </c>
      <c r="BG59" s="20">
        <f t="shared" si="24"/>
        <v>0</v>
      </c>
      <c r="BH59" s="17" t="str">
        <f>IF(BG59&gt;2,"Sindrome Metabolico","Ausente")</f>
        <v>Ausente</v>
      </c>
    </row>
    <row r="60" spans="1:60" x14ac:dyDescent="0.25">
      <c r="A60" s="17">
        <v>152</v>
      </c>
      <c r="B60" s="16" t="s">
        <v>238</v>
      </c>
      <c r="C60" s="18">
        <v>25454</v>
      </c>
      <c r="D60" s="38">
        <f t="shared" ca="1" si="34"/>
        <v>51.531506849315072</v>
      </c>
      <c r="E60" s="19" t="str">
        <f t="shared" ca="1" si="32"/>
        <v>Entre 40 y 64 años</v>
      </c>
      <c r="F60" s="17" t="s">
        <v>20</v>
      </c>
      <c r="G60" s="17" t="s">
        <v>25</v>
      </c>
      <c r="H60" s="17" t="s">
        <v>25</v>
      </c>
      <c r="I60" s="17" t="s">
        <v>25</v>
      </c>
      <c r="J60" s="17" t="s">
        <v>25</v>
      </c>
      <c r="K60" s="17" t="s">
        <v>24</v>
      </c>
      <c r="L60" s="17" t="s">
        <v>25</v>
      </c>
      <c r="M60" s="17" t="s">
        <v>25</v>
      </c>
      <c r="N60" s="17">
        <v>51.9</v>
      </c>
      <c r="O60" s="17">
        <v>1.57</v>
      </c>
      <c r="P60" s="17">
        <v>157</v>
      </c>
      <c r="Q60" s="19">
        <f t="shared" si="35"/>
        <v>21.055620917684287</v>
      </c>
      <c r="R60" s="17" t="str">
        <f t="shared" si="33"/>
        <v>NORMOPESO</v>
      </c>
      <c r="S60" s="17">
        <v>86</v>
      </c>
      <c r="T60" s="21">
        <f t="shared" si="22"/>
        <v>0.54777070063694266</v>
      </c>
      <c r="U60" s="17">
        <v>2</v>
      </c>
      <c r="V60" s="19">
        <v>39.529334246575338</v>
      </c>
      <c r="W60" s="17" t="str">
        <f t="shared" si="30"/>
        <v>alerta</v>
      </c>
      <c r="X60" s="53" t="s">
        <v>267</v>
      </c>
      <c r="Y60" s="20">
        <v>0</v>
      </c>
      <c r="Z60" s="17">
        <v>94</v>
      </c>
      <c r="AA60" s="21">
        <f t="shared" si="36"/>
        <v>0.91489361702127658</v>
      </c>
      <c r="AB60" s="17" t="str">
        <f t="shared" si="31"/>
        <v>Obesidad Abdominal</v>
      </c>
      <c r="AC60" s="17">
        <v>100</v>
      </c>
      <c r="AD60" s="17">
        <v>70</v>
      </c>
      <c r="AE60" s="20">
        <f t="shared" si="23"/>
        <v>80</v>
      </c>
      <c r="AF60" s="20" t="s">
        <v>0</v>
      </c>
      <c r="AG60" s="20" t="s">
        <v>168</v>
      </c>
      <c r="AH60" s="21">
        <v>0</v>
      </c>
      <c r="AI60" s="20" t="s">
        <v>168</v>
      </c>
      <c r="AJ60" s="20" t="s">
        <v>168</v>
      </c>
      <c r="AK60" s="17" t="s">
        <v>25</v>
      </c>
      <c r="AL60" s="17" t="s">
        <v>25</v>
      </c>
      <c r="AM60" s="17">
        <v>3.9</v>
      </c>
      <c r="AN60" s="17" t="s">
        <v>168</v>
      </c>
      <c r="AO60" s="22">
        <v>0</v>
      </c>
      <c r="AP60" s="22" t="s">
        <v>168</v>
      </c>
      <c r="AQ60" s="17" t="s">
        <v>25</v>
      </c>
      <c r="AR60" s="17">
        <v>92</v>
      </c>
      <c r="AS60" s="17">
        <v>241</v>
      </c>
      <c r="AT60" s="17">
        <v>100</v>
      </c>
      <c r="AU60" s="17">
        <v>5</v>
      </c>
      <c r="AV60" s="17">
        <v>0.87</v>
      </c>
      <c r="AW60" s="17">
        <v>1.45</v>
      </c>
      <c r="AX60" s="24">
        <v>4</v>
      </c>
      <c r="AY60" s="24">
        <v>0.61</v>
      </c>
      <c r="AZ60" s="21">
        <f t="shared" si="26"/>
        <v>2.7586206896551726</v>
      </c>
      <c r="BA60" s="21">
        <f t="shared" si="27"/>
        <v>3.4482758620689657</v>
      </c>
      <c r="BB60" s="40" t="s">
        <v>0</v>
      </c>
      <c r="BC60" s="39" t="s">
        <v>250</v>
      </c>
      <c r="BD60" s="39" t="s">
        <v>168</v>
      </c>
      <c r="BE60" s="40">
        <v>0</v>
      </c>
      <c r="BF60" s="20">
        <v>0</v>
      </c>
      <c r="BG60" s="20">
        <f t="shared" si="24"/>
        <v>0</v>
      </c>
      <c r="BH60" s="17" t="str">
        <f>IF(BG60&gt;2,"Sindrome Metabolico","Ausente")</f>
        <v>Ausente</v>
      </c>
    </row>
    <row r="61" spans="1:60" x14ac:dyDescent="0.25">
      <c r="A61" s="17">
        <v>126</v>
      </c>
      <c r="B61" s="16" t="s">
        <v>228</v>
      </c>
      <c r="D61" s="38">
        <v>34</v>
      </c>
      <c r="E61" s="19" t="s">
        <v>77</v>
      </c>
      <c r="F61" s="17" t="s">
        <v>21</v>
      </c>
      <c r="G61" s="17" t="s">
        <v>25</v>
      </c>
      <c r="H61" s="17" t="s">
        <v>25</v>
      </c>
      <c r="I61" s="17" t="s">
        <v>25</v>
      </c>
      <c r="J61" s="17" t="s">
        <v>25</v>
      </c>
      <c r="K61" s="17" t="s">
        <v>25</v>
      </c>
      <c r="L61" s="17" t="s">
        <v>25</v>
      </c>
      <c r="M61" s="17" t="s">
        <v>25</v>
      </c>
      <c r="N61" s="17">
        <v>75</v>
      </c>
      <c r="O61" s="17">
        <v>1.77</v>
      </c>
      <c r="P61" s="17">
        <v>177</v>
      </c>
      <c r="Q61" s="19">
        <f t="shared" si="35"/>
        <v>23.93948099205209</v>
      </c>
      <c r="R61" s="17" t="str">
        <f t="shared" si="33"/>
        <v>NORMOPESO</v>
      </c>
      <c r="S61" s="17">
        <v>97</v>
      </c>
      <c r="T61" s="21">
        <f t="shared" si="22"/>
        <v>0.54802259887005644</v>
      </c>
      <c r="U61" s="17">
        <v>2</v>
      </c>
      <c r="V61" s="19">
        <f t="shared" ref="V61:V69" si="37">IF(S61="","-",IF(F61="f",0.439*S61+0.221*D61-9.4,0.567*S61+0.101*D61-31.8))</f>
        <v>26.632999999999992</v>
      </c>
      <c r="W61" s="17" t="str">
        <f t="shared" si="30"/>
        <v>alerta</v>
      </c>
      <c r="X61" s="53" t="s">
        <v>267</v>
      </c>
      <c r="Y61" s="20">
        <f t="shared" ref="Y61:Y69" si="38">IF(S61="","-",IF(F61="f",IF(S61&lt;80,0,IF(S61&lt;88,0,IF(S61&gt;87.9999,1))),IF(S61&lt;94,0,IF(S61&lt;102,0,IF(S61&gt;101.999,1)))))</f>
        <v>0</v>
      </c>
      <c r="Z61" s="17">
        <v>100</v>
      </c>
      <c r="AA61" s="21">
        <f t="shared" si="36"/>
        <v>0.97</v>
      </c>
      <c r="AB61" s="17" t="str">
        <f t="shared" si="31"/>
        <v>Obesidad Abdominal</v>
      </c>
      <c r="AC61" s="17">
        <v>110</v>
      </c>
      <c r="AD61" s="17">
        <v>80</v>
      </c>
      <c r="AE61" s="20">
        <f t="shared" si="23"/>
        <v>90</v>
      </c>
      <c r="AF61" s="20" t="s">
        <v>0</v>
      </c>
      <c r="AG61" s="20" t="s">
        <v>168</v>
      </c>
      <c r="AH61" s="21">
        <v>0</v>
      </c>
      <c r="AI61" s="20" t="s">
        <v>168</v>
      </c>
      <c r="AJ61" s="20" t="s">
        <v>168</v>
      </c>
      <c r="AK61" s="17" t="s">
        <v>25</v>
      </c>
      <c r="AL61" s="17" t="s">
        <v>25</v>
      </c>
      <c r="AM61" s="17">
        <v>4.5</v>
      </c>
      <c r="AN61" s="17" t="s">
        <v>168</v>
      </c>
      <c r="AO61" s="17">
        <v>0</v>
      </c>
      <c r="AP61" s="22" t="s">
        <v>168</v>
      </c>
      <c r="AQ61" s="17" t="s">
        <v>25</v>
      </c>
      <c r="AR61" s="17">
        <v>100.2</v>
      </c>
      <c r="AS61" s="17">
        <v>410</v>
      </c>
      <c r="AT61" s="17">
        <v>185</v>
      </c>
      <c r="AU61" s="17">
        <v>4.9000000000000004</v>
      </c>
      <c r="AV61" s="17">
        <v>1.43</v>
      </c>
      <c r="AW61" s="17">
        <v>1.4</v>
      </c>
      <c r="AX61" s="17">
        <v>2.1</v>
      </c>
      <c r="AY61" s="17">
        <v>0.5</v>
      </c>
      <c r="AZ61" s="21">
        <f t="shared" si="26"/>
        <v>1.5000000000000002</v>
      </c>
      <c r="BA61" s="21">
        <f t="shared" si="27"/>
        <v>3.5000000000000004</v>
      </c>
      <c r="BB61" s="40" t="s">
        <v>0</v>
      </c>
      <c r="BC61" s="39" t="s">
        <v>250</v>
      </c>
      <c r="BD61" s="39" t="s">
        <v>168</v>
      </c>
      <c r="BE61" s="40">
        <v>0</v>
      </c>
      <c r="BF61" s="40">
        <v>0</v>
      </c>
      <c r="BG61" s="20">
        <f t="shared" si="24"/>
        <v>0</v>
      </c>
      <c r="BH61" s="17" t="str">
        <f>IF(BG61&gt;2,"Sindrome Metabolico","Ausente")</f>
        <v>Ausente</v>
      </c>
    </row>
    <row r="62" spans="1:60" x14ac:dyDescent="0.25">
      <c r="A62" s="17">
        <v>139</v>
      </c>
      <c r="B62" s="16" t="s">
        <v>145</v>
      </c>
      <c r="C62" s="18">
        <v>24002</v>
      </c>
      <c r="D62" s="38">
        <f ca="1">IF(C62="","",(TODAY()-C62)/365)</f>
        <v>55.509589041095893</v>
      </c>
      <c r="E62" s="19" t="str">
        <f ca="1">IF(D62="","-",IF(D62&lt;20,"Menor de 20 años",IF(D62&lt;35,"Entre 20 y 34 años",IF(D62&lt;50,"Entre 35 y 49 años",IF(D62&lt;65,"Entre 40 y 64 años","Mayor de 65 años")))))</f>
        <v>Entre 40 y 64 años</v>
      </c>
      <c r="F62" s="17" t="s">
        <v>21</v>
      </c>
      <c r="G62" s="17" t="s">
        <v>25</v>
      </c>
      <c r="H62" s="17" t="s">
        <v>25</v>
      </c>
      <c r="I62" s="17" t="s">
        <v>25</v>
      </c>
      <c r="J62" s="17" t="s">
        <v>25</v>
      </c>
      <c r="K62" s="17" t="s">
        <v>25</v>
      </c>
      <c r="L62" s="17" t="s">
        <v>25</v>
      </c>
      <c r="M62" s="17" t="s">
        <v>25</v>
      </c>
      <c r="N62" s="17">
        <v>100</v>
      </c>
      <c r="O62" s="17">
        <v>1.85</v>
      </c>
      <c r="P62" s="17">
        <v>185</v>
      </c>
      <c r="Q62" s="19">
        <f t="shared" si="35"/>
        <v>29.218407596785973</v>
      </c>
      <c r="R62" s="17" t="str">
        <f t="shared" si="33"/>
        <v>SOBREPESO GRADO 2</v>
      </c>
      <c r="S62" s="17">
        <v>102</v>
      </c>
      <c r="T62" s="21">
        <f t="shared" si="22"/>
        <v>0.55135135135135138</v>
      </c>
      <c r="U62" s="17">
        <v>2</v>
      </c>
      <c r="V62" s="19">
        <f t="shared" ca="1" si="37"/>
        <v>31.640468493150681</v>
      </c>
      <c r="W62" s="17" t="str">
        <f t="shared" si="30"/>
        <v>Obesidad Abdominal</v>
      </c>
      <c r="X62" s="53" t="s">
        <v>263</v>
      </c>
      <c r="Y62" s="20">
        <f t="shared" si="38"/>
        <v>1</v>
      </c>
      <c r="Z62" s="17">
        <v>108</v>
      </c>
      <c r="AA62" s="21">
        <f t="shared" si="36"/>
        <v>0.94444444444444442</v>
      </c>
      <c r="AB62" s="17" t="str">
        <f t="shared" si="31"/>
        <v>normal</v>
      </c>
      <c r="AC62" s="17">
        <v>125</v>
      </c>
      <c r="AD62" s="17">
        <v>90</v>
      </c>
      <c r="AE62" s="20">
        <f t="shared" si="23"/>
        <v>101.66666666666667</v>
      </c>
      <c r="AF62" s="20" t="s">
        <v>165</v>
      </c>
      <c r="AG62" s="20" t="s">
        <v>255</v>
      </c>
      <c r="AH62" s="21">
        <v>1</v>
      </c>
      <c r="AI62" s="20" t="s">
        <v>165</v>
      </c>
      <c r="AJ62" s="20" t="s">
        <v>255</v>
      </c>
      <c r="AK62" s="17" t="s">
        <v>25</v>
      </c>
      <c r="AL62" s="17" t="s">
        <v>106</v>
      </c>
      <c r="AM62" s="17">
        <v>4.5999999999999996</v>
      </c>
      <c r="AN62" s="17" t="s">
        <v>168</v>
      </c>
      <c r="AO62" s="22">
        <v>0</v>
      </c>
      <c r="AP62" s="22" t="s">
        <v>168</v>
      </c>
      <c r="AQ62" s="17" t="s">
        <v>25</v>
      </c>
      <c r="AR62" s="17">
        <v>92</v>
      </c>
      <c r="AS62" s="17">
        <v>359</v>
      </c>
      <c r="AT62" s="17">
        <v>264</v>
      </c>
      <c r="AU62" s="17">
        <v>5.7</v>
      </c>
      <c r="AV62" s="17">
        <v>2.1</v>
      </c>
      <c r="AW62" s="17">
        <v>0.6</v>
      </c>
      <c r="AX62" s="24">
        <v>5</v>
      </c>
      <c r="AY62" s="24">
        <v>0.8</v>
      </c>
      <c r="AZ62" s="21">
        <f t="shared" si="26"/>
        <v>8.3333333333333339</v>
      </c>
      <c r="BA62" s="21">
        <f t="shared" si="27"/>
        <v>9.5</v>
      </c>
      <c r="BB62" s="21" t="s">
        <v>173</v>
      </c>
      <c r="BC62" s="26" t="s">
        <v>248</v>
      </c>
      <c r="BD62" s="26" t="s">
        <v>255</v>
      </c>
      <c r="BE62" s="20">
        <v>1</v>
      </c>
      <c r="BF62" s="39">
        <v>1</v>
      </c>
      <c r="BG62" s="20">
        <f t="shared" si="24"/>
        <v>4</v>
      </c>
      <c r="BH62" s="17" t="s">
        <v>255</v>
      </c>
    </row>
    <row r="63" spans="1:60" x14ac:dyDescent="0.25">
      <c r="A63" s="17">
        <v>26</v>
      </c>
      <c r="B63" s="16" t="s">
        <v>226</v>
      </c>
      <c r="D63" s="38">
        <v>72</v>
      </c>
      <c r="E63" s="19" t="s">
        <v>80</v>
      </c>
      <c r="F63" s="17" t="s">
        <v>21</v>
      </c>
      <c r="G63" s="17" t="s">
        <v>25</v>
      </c>
      <c r="H63" s="17" t="s">
        <v>25</v>
      </c>
      <c r="I63" s="17" t="s">
        <v>25</v>
      </c>
      <c r="J63" s="17" t="s">
        <v>25</v>
      </c>
      <c r="K63" s="17" t="s">
        <v>25</v>
      </c>
      <c r="L63" s="17" t="s">
        <v>25</v>
      </c>
      <c r="M63" s="17" t="s">
        <v>25</v>
      </c>
      <c r="N63" s="17">
        <v>69</v>
      </c>
      <c r="O63" s="17">
        <v>1.74</v>
      </c>
      <c r="P63" s="17">
        <v>174</v>
      </c>
      <c r="Q63" s="19">
        <f t="shared" si="35"/>
        <v>22.790328973444311</v>
      </c>
      <c r="R63" s="17" t="s">
        <v>29</v>
      </c>
      <c r="S63" s="17">
        <v>96</v>
      </c>
      <c r="T63" s="21">
        <f t="shared" si="22"/>
        <v>0.55172413793103448</v>
      </c>
      <c r="U63" s="17">
        <v>2</v>
      </c>
      <c r="V63" s="19">
        <f t="shared" si="37"/>
        <v>29.903999999999993</v>
      </c>
      <c r="W63" s="17" t="s">
        <v>91</v>
      </c>
      <c r="X63" s="53" t="s">
        <v>267</v>
      </c>
      <c r="Y63" s="20">
        <f t="shared" si="38"/>
        <v>0</v>
      </c>
      <c r="Z63" s="17">
        <v>100</v>
      </c>
      <c r="AA63" s="21">
        <f t="shared" si="36"/>
        <v>0.96</v>
      </c>
      <c r="AB63" s="17" t="s">
        <v>92</v>
      </c>
      <c r="AC63" s="17">
        <v>110</v>
      </c>
      <c r="AD63" s="17">
        <v>70</v>
      </c>
      <c r="AE63" s="20">
        <f t="shared" si="23"/>
        <v>83.333333333333329</v>
      </c>
      <c r="AF63" s="20" t="s">
        <v>0</v>
      </c>
      <c r="AG63" s="20" t="s">
        <v>168</v>
      </c>
      <c r="AH63" s="21">
        <v>0</v>
      </c>
      <c r="AI63" s="20" t="s">
        <v>168</v>
      </c>
      <c r="AJ63" s="20" t="s">
        <v>168</v>
      </c>
      <c r="AK63" s="17" t="s">
        <v>25</v>
      </c>
      <c r="AL63" s="17" t="s">
        <v>25</v>
      </c>
      <c r="AM63" s="17">
        <v>4</v>
      </c>
      <c r="AN63" s="17" t="s">
        <v>168</v>
      </c>
      <c r="AO63" s="22">
        <v>0</v>
      </c>
      <c r="AP63" s="22" t="s">
        <v>168</v>
      </c>
      <c r="AQ63" s="17" t="s">
        <v>25</v>
      </c>
      <c r="AR63" s="17">
        <v>88</v>
      </c>
      <c r="AS63" s="17">
        <v>355</v>
      </c>
      <c r="AT63" s="17">
        <v>190</v>
      </c>
      <c r="AU63" s="17">
        <v>5</v>
      </c>
      <c r="AV63" s="17">
        <v>1</v>
      </c>
      <c r="AW63" s="17">
        <v>1.4</v>
      </c>
      <c r="AX63" s="17">
        <v>3.8</v>
      </c>
      <c r="AY63" s="17">
        <v>0.6</v>
      </c>
      <c r="AZ63" s="21">
        <f t="shared" si="26"/>
        <v>2.7142857142857144</v>
      </c>
      <c r="BA63" s="21">
        <f t="shared" si="27"/>
        <v>3.5714285714285716</v>
      </c>
      <c r="BB63" s="40" t="s">
        <v>0</v>
      </c>
      <c r="BC63" s="39" t="s">
        <v>250</v>
      </c>
      <c r="BD63" s="39" t="s">
        <v>168</v>
      </c>
      <c r="BE63" s="40">
        <v>0</v>
      </c>
      <c r="BF63" s="25">
        <v>0</v>
      </c>
      <c r="BG63" s="20">
        <f t="shared" si="24"/>
        <v>0</v>
      </c>
      <c r="BH63" s="17" t="str">
        <f>IF(BG63&gt;2,"Sindrome Metabolico","Ausente")</f>
        <v>Ausente</v>
      </c>
    </row>
    <row r="64" spans="1:60" x14ac:dyDescent="0.25">
      <c r="A64" s="17">
        <v>103</v>
      </c>
      <c r="B64" s="16" t="s">
        <v>224</v>
      </c>
      <c r="D64" s="38">
        <v>72</v>
      </c>
      <c r="E64" s="19" t="s">
        <v>80</v>
      </c>
      <c r="F64" s="17" t="s">
        <v>21</v>
      </c>
      <c r="G64" s="17" t="s">
        <v>25</v>
      </c>
      <c r="H64" s="17" t="s">
        <v>25</v>
      </c>
      <c r="I64" s="17" t="s">
        <v>25</v>
      </c>
      <c r="J64" s="17" t="s">
        <v>25</v>
      </c>
      <c r="K64" s="17" t="s">
        <v>25</v>
      </c>
      <c r="L64" s="17" t="s">
        <v>25</v>
      </c>
      <c r="M64" s="17" t="s">
        <v>25</v>
      </c>
      <c r="N64" s="17">
        <v>68</v>
      </c>
      <c r="O64" s="17">
        <v>1.72</v>
      </c>
      <c r="P64" s="17">
        <v>172</v>
      </c>
      <c r="Q64" s="19">
        <f t="shared" si="35"/>
        <v>22.985397512168742</v>
      </c>
      <c r="R64" s="17" t="s">
        <v>29</v>
      </c>
      <c r="S64" s="17">
        <v>95</v>
      </c>
      <c r="T64" s="21">
        <f t="shared" si="22"/>
        <v>0.55232558139534882</v>
      </c>
      <c r="U64" s="17">
        <v>2</v>
      </c>
      <c r="V64" s="19">
        <f t="shared" si="37"/>
        <v>29.336999999999993</v>
      </c>
      <c r="W64" s="17" t="s">
        <v>91</v>
      </c>
      <c r="X64" s="53" t="s">
        <v>267</v>
      </c>
      <c r="Y64" s="20">
        <f t="shared" si="38"/>
        <v>0</v>
      </c>
      <c r="Z64" s="17">
        <v>98</v>
      </c>
      <c r="AA64" s="21">
        <f t="shared" si="36"/>
        <v>0.96938775510204078</v>
      </c>
      <c r="AB64" s="17" t="s">
        <v>92</v>
      </c>
      <c r="AC64" s="17">
        <v>110</v>
      </c>
      <c r="AD64" s="17">
        <v>70</v>
      </c>
      <c r="AE64" s="20">
        <f t="shared" si="23"/>
        <v>83.333333333333329</v>
      </c>
      <c r="AF64" s="20" t="s">
        <v>0</v>
      </c>
      <c r="AG64" s="20" t="s">
        <v>168</v>
      </c>
      <c r="AH64" s="21">
        <v>0</v>
      </c>
      <c r="AI64" s="20" t="s">
        <v>168</v>
      </c>
      <c r="AJ64" s="20" t="s">
        <v>168</v>
      </c>
      <c r="AK64" s="17" t="s">
        <v>25</v>
      </c>
      <c r="AL64" s="17" t="s">
        <v>25</v>
      </c>
      <c r="AM64" s="17">
        <v>4.8</v>
      </c>
      <c r="AN64" s="17" t="s">
        <v>168</v>
      </c>
      <c r="AO64" s="17">
        <v>0</v>
      </c>
      <c r="AP64" s="22" t="s">
        <v>168</v>
      </c>
      <c r="AQ64" s="17" t="s">
        <v>25</v>
      </c>
      <c r="AR64" s="17">
        <v>100</v>
      </c>
      <c r="AS64" s="17">
        <v>459</v>
      </c>
      <c r="AT64" s="17">
        <v>200</v>
      </c>
      <c r="AU64" s="17">
        <v>4.0999999999999996</v>
      </c>
      <c r="AV64" s="17">
        <v>1.22</v>
      </c>
      <c r="AW64" s="17">
        <v>1.8</v>
      </c>
      <c r="AX64" s="17">
        <v>3.1</v>
      </c>
      <c r="AY64" s="17">
        <v>0.5</v>
      </c>
      <c r="AZ64" s="21">
        <f t="shared" si="26"/>
        <v>1.7222222222222223</v>
      </c>
      <c r="BA64" s="21">
        <f t="shared" si="27"/>
        <v>2.2777777777777777</v>
      </c>
      <c r="BB64" s="39" t="s">
        <v>0</v>
      </c>
      <c r="BC64" s="39" t="s">
        <v>250</v>
      </c>
      <c r="BD64" s="39" t="s">
        <v>168</v>
      </c>
      <c r="BE64" s="40">
        <v>0</v>
      </c>
      <c r="BF64" s="25">
        <v>0</v>
      </c>
      <c r="BG64" s="20">
        <f t="shared" si="24"/>
        <v>0</v>
      </c>
      <c r="BH64" s="17" t="str">
        <f>IF(BG64&gt;2,"Sindrome Metabolico","Ausente")</f>
        <v>Ausente</v>
      </c>
    </row>
    <row r="65" spans="1:60" x14ac:dyDescent="0.25">
      <c r="A65" s="17">
        <v>120</v>
      </c>
      <c r="B65" s="16" t="s">
        <v>148</v>
      </c>
      <c r="C65" s="18">
        <v>29373</v>
      </c>
      <c r="D65" s="38">
        <f t="shared" ref="D65:D72" ca="1" si="39">IF(C65="","",(TODAY()-C65)/365)</f>
        <v>40.794520547945204</v>
      </c>
      <c r="E65" s="19" t="str">
        <f t="shared" ref="E65:E72" ca="1" si="40">IF(D65="","-",IF(D65&lt;20,"Menor de 20 años",IF(D65&lt;35,"Entre 20 y 34 años",IF(D65&lt;50,"Entre 35 y 49 años",IF(D65&lt;65,"Entre 40 y 64 años","Mayor de 65 años")))))</f>
        <v>Entre 35 y 49 años</v>
      </c>
      <c r="F65" s="17" t="s">
        <v>21</v>
      </c>
      <c r="G65" s="17" t="s">
        <v>25</v>
      </c>
      <c r="H65" s="17" t="s">
        <v>25</v>
      </c>
      <c r="I65" s="17" t="s">
        <v>25</v>
      </c>
      <c r="J65" s="17" t="s">
        <v>25</v>
      </c>
      <c r="K65" s="17" t="s">
        <v>25</v>
      </c>
      <c r="L65" s="17" t="s">
        <v>25</v>
      </c>
      <c r="M65" s="17" t="s">
        <v>25</v>
      </c>
      <c r="N65" s="17">
        <v>90</v>
      </c>
      <c r="O65" s="17">
        <v>1.81</v>
      </c>
      <c r="P65" s="17">
        <v>181</v>
      </c>
      <c r="Q65" s="19">
        <f t="shared" si="35"/>
        <v>27.471688898385274</v>
      </c>
      <c r="R65" s="17" t="str">
        <f t="shared" ref="R65:R72" si="41">IF(N65=0,"-",IF(Q65&lt;18.5,"BAJOPESO",IF(Q65&lt;25,"NORMOPESO",IF(Q65&lt;27,"SOBREPESO GRADO 1",IF(Q65&lt;30,"SOBREPESO GRADO 2",IF(Q65&lt;35,"Obesidad grado 1",IF(Q65&lt;40,"OBESO Grado 2","OBESO Grado 3")))))))</f>
        <v>SOBREPESO GRADO 2</v>
      </c>
      <c r="S65" s="17">
        <v>100</v>
      </c>
      <c r="T65" s="21">
        <f t="shared" si="22"/>
        <v>0.5524861878453039</v>
      </c>
      <c r="U65" s="17">
        <v>2</v>
      </c>
      <c r="V65" s="19">
        <f t="shared" ca="1" si="37"/>
        <v>29.020246575342458</v>
      </c>
      <c r="W65" s="17" t="str">
        <f t="shared" ref="W65:W72" si="42">IF(S65="","-",IF(F65="f",IF(S65&lt;80,"normal",IF(S65&lt;88,"alerta",IF(S65&gt;87.9999,"Obesidad Abdominal"))),IF(S65&lt;94,"normal",IF(S65&lt;102,"alerta",IF(S65&gt;101.999,"Obesidad Abdominal")))))</f>
        <v>alerta</v>
      </c>
      <c r="X65" s="53" t="s">
        <v>266</v>
      </c>
      <c r="Y65" s="20">
        <f t="shared" si="38"/>
        <v>0</v>
      </c>
      <c r="Z65" s="17">
        <v>105</v>
      </c>
      <c r="AA65" s="21">
        <f t="shared" si="36"/>
        <v>0.95238095238095233</v>
      </c>
      <c r="AB65" s="17" t="str">
        <f t="shared" ref="AB65:AB72" si="43">IF(AA65="-","-",IF(F65="f",IF(AA65&lt;0.8,"normal",IF(AA65&gt;0.7999999999,"Obesidad Abdominal")),IF(AA65&lt;0.95,"normal","Obesidad Abdominal")))</f>
        <v>Obesidad Abdominal</v>
      </c>
      <c r="AC65" s="17">
        <v>150</v>
      </c>
      <c r="AD65" s="17">
        <v>90</v>
      </c>
      <c r="AE65" s="20">
        <f t="shared" si="23"/>
        <v>110</v>
      </c>
      <c r="AF65" s="20" t="s">
        <v>166</v>
      </c>
      <c r="AG65" s="20" t="s">
        <v>255</v>
      </c>
      <c r="AH65" s="21">
        <v>1</v>
      </c>
      <c r="AI65" s="20" t="s">
        <v>168</v>
      </c>
      <c r="AJ65" s="20" t="s">
        <v>168</v>
      </c>
      <c r="AK65" s="17" t="s">
        <v>24</v>
      </c>
      <c r="AL65" s="17" t="s">
        <v>25</v>
      </c>
      <c r="AM65" s="17">
        <v>4</v>
      </c>
      <c r="AN65" s="17" t="s">
        <v>168</v>
      </c>
      <c r="AO65" s="17">
        <v>0</v>
      </c>
      <c r="AP65" s="22" t="s">
        <v>168</v>
      </c>
      <c r="AQ65" s="17" t="s">
        <v>25</v>
      </c>
      <c r="AR65" s="17">
        <v>100</v>
      </c>
      <c r="AS65" s="17">
        <v>321</v>
      </c>
      <c r="AT65" s="17">
        <v>200</v>
      </c>
      <c r="AU65" s="17">
        <v>3.9</v>
      </c>
      <c r="AV65" s="17">
        <v>2.2000000000000002</v>
      </c>
      <c r="AW65" s="17">
        <v>1.5</v>
      </c>
      <c r="AX65" s="24">
        <v>5</v>
      </c>
      <c r="AY65" s="24">
        <v>0.7</v>
      </c>
      <c r="AZ65" s="21">
        <f t="shared" si="26"/>
        <v>3.3333333333333335</v>
      </c>
      <c r="BA65" s="21">
        <f t="shared" si="27"/>
        <v>2.6</v>
      </c>
      <c r="BB65" s="21" t="s">
        <v>174</v>
      </c>
      <c r="BC65" s="26" t="s">
        <v>248</v>
      </c>
      <c r="BD65" s="26" t="s">
        <v>255</v>
      </c>
      <c r="BE65" s="25">
        <v>1</v>
      </c>
      <c r="BF65" s="20">
        <v>0</v>
      </c>
      <c r="BG65" s="20">
        <f t="shared" si="24"/>
        <v>2</v>
      </c>
      <c r="BH65" s="17" t="str">
        <f>IF(BG65&gt;2,"Sindrome Metabolico","Ausente")</f>
        <v>Ausente</v>
      </c>
    </row>
    <row r="66" spans="1:60" x14ac:dyDescent="0.25">
      <c r="A66" s="17">
        <v>143</v>
      </c>
      <c r="B66" s="16" t="s">
        <v>235</v>
      </c>
      <c r="C66" s="18">
        <v>23922</v>
      </c>
      <c r="D66" s="38">
        <f t="shared" ca="1" si="39"/>
        <v>55.728767123287675</v>
      </c>
      <c r="E66" s="19" t="str">
        <f t="shared" ca="1" si="40"/>
        <v>Entre 40 y 64 años</v>
      </c>
      <c r="F66" s="17" t="s">
        <v>20</v>
      </c>
      <c r="G66" s="17" t="s">
        <v>25</v>
      </c>
      <c r="H66" s="17" t="s">
        <v>25</v>
      </c>
      <c r="I66" s="17" t="s">
        <v>25</v>
      </c>
      <c r="J66" s="17" t="s">
        <v>25</v>
      </c>
      <c r="K66" s="17" t="s">
        <v>25</v>
      </c>
      <c r="L66" s="17" t="s">
        <v>24</v>
      </c>
      <c r="M66" s="17" t="s">
        <v>25</v>
      </c>
      <c r="N66" s="17">
        <v>53.6</v>
      </c>
      <c r="O66" s="17">
        <v>1.51</v>
      </c>
      <c r="P66" s="17">
        <v>151</v>
      </c>
      <c r="Q66" s="19">
        <f t="shared" si="35"/>
        <v>23.507740888557521</v>
      </c>
      <c r="R66" s="17" t="str">
        <f t="shared" si="41"/>
        <v>NORMOPESO</v>
      </c>
      <c r="S66" s="17">
        <v>83.6</v>
      </c>
      <c r="T66" s="21">
        <f t="shared" ref="T66:T97" si="44">S66/P66</f>
        <v>0.55364238410596023</v>
      </c>
      <c r="U66" s="17">
        <v>2</v>
      </c>
      <c r="V66" s="19">
        <f t="shared" ca="1" si="37"/>
        <v>39.616457534246571</v>
      </c>
      <c r="W66" s="17" t="str">
        <f t="shared" si="42"/>
        <v>alerta</v>
      </c>
      <c r="X66" s="53" t="s">
        <v>267</v>
      </c>
      <c r="Y66" s="20">
        <f t="shared" si="38"/>
        <v>0</v>
      </c>
      <c r="Z66" s="17">
        <v>93.5</v>
      </c>
      <c r="AA66" s="21">
        <f t="shared" si="36"/>
        <v>0.89411764705882346</v>
      </c>
      <c r="AB66" s="17" t="str">
        <f t="shared" si="43"/>
        <v>Obesidad Abdominal</v>
      </c>
      <c r="AC66" s="17">
        <v>120</v>
      </c>
      <c r="AD66" s="17">
        <v>75</v>
      </c>
      <c r="AE66" s="20">
        <f t="shared" ref="AE66:AE97" si="45">(AC66+2*AD66)/3</f>
        <v>90</v>
      </c>
      <c r="AF66" s="20" t="s">
        <v>0</v>
      </c>
      <c r="AG66" s="20" t="s">
        <v>168</v>
      </c>
      <c r="AH66" s="21">
        <v>0</v>
      </c>
      <c r="AI66" s="20" t="s">
        <v>168</v>
      </c>
      <c r="AJ66" s="20" t="s">
        <v>168</v>
      </c>
      <c r="AK66" s="17" t="s">
        <v>25</v>
      </c>
      <c r="AL66" s="17" t="s">
        <v>25</v>
      </c>
      <c r="AM66" s="17">
        <v>5.0999999999999996</v>
      </c>
      <c r="AN66" s="17" t="s">
        <v>168</v>
      </c>
      <c r="AO66" s="22">
        <v>0</v>
      </c>
      <c r="AP66" s="22" t="s">
        <v>168</v>
      </c>
      <c r="AQ66" s="17" t="s">
        <v>25</v>
      </c>
      <c r="AR66" s="17">
        <v>104</v>
      </c>
      <c r="AS66" s="17">
        <v>341</v>
      </c>
      <c r="AT66" s="17">
        <v>96</v>
      </c>
      <c r="AU66" s="17">
        <v>4.0999999999999996</v>
      </c>
      <c r="AV66" s="17">
        <v>1.1000000000000001</v>
      </c>
      <c r="AW66" s="17">
        <v>1.6</v>
      </c>
      <c r="AX66" s="24">
        <v>3.9</v>
      </c>
      <c r="AY66" s="24">
        <v>0.6</v>
      </c>
      <c r="AZ66" s="21">
        <f t="shared" si="26"/>
        <v>2.4375</v>
      </c>
      <c r="BA66" s="21">
        <f t="shared" si="27"/>
        <v>2.5624999999999996</v>
      </c>
      <c r="BB66" s="40" t="s">
        <v>0</v>
      </c>
      <c r="BC66" s="39" t="s">
        <v>250</v>
      </c>
      <c r="BD66" s="39" t="s">
        <v>168</v>
      </c>
      <c r="BE66" s="40">
        <v>0</v>
      </c>
      <c r="BF66" s="20">
        <v>0</v>
      </c>
      <c r="BG66" s="20">
        <f t="shared" ref="BG66:BG97" si="46">Y66+AH66+AO66+BE66+BF66</f>
        <v>0</v>
      </c>
      <c r="BH66" s="17" t="str">
        <f>IF(BG66&gt;2,"Sindrome Metabolico","Ausente")</f>
        <v>Ausente</v>
      </c>
    </row>
    <row r="67" spans="1:60" ht="15.75" x14ac:dyDescent="0.25">
      <c r="A67" s="17">
        <v>136</v>
      </c>
      <c r="B67" s="16" t="s">
        <v>64</v>
      </c>
      <c r="C67" s="18">
        <v>22568</v>
      </c>
      <c r="D67" s="38">
        <f t="shared" ca="1" si="39"/>
        <v>59.438356164383563</v>
      </c>
      <c r="E67" s="19" t="str">
        <f t="shared" ca="1" si="40"/>
        <v>Entre 40 y 64 años</v>
      </c>
      <c r="F67" s="17" t="s">
        <v>20</v>
      </c>
      <c r="G67" s="17" t="s">
        <v>24</v>
      </c>
      <c r="H67" s="17" t="s">
        <v>24</v>
      </c>
      <c r="I67" s="17" t="s">
        <v>25</v>
      </c>
      <c r="J67" s="17" t="s">
        <v>25</v>
      </c>
      <c r="K67" s="17" t="s">
        <v>25</v>
      </c>
      <c r="L67" s="17" t="s">
        <v>24</v>
      </c>
      <c r="M67" s="17" t="s">
        <v>25</v>
      </c>
      <c r="N67" s="17">
        <v>62.2</v>
      </c>
      <c r="O67" s="17">
        <v>1.57</v>
      </c>
      <c r="P67" s="17">
        <v>157</v>
      </c>
      <c r="Q67" s="19">
        <f t="shared" si="35"/>
        <v>25.234289423506024</v>
      </c>
      <c r="R67" s="17" t="str">
        <f t="shared" si="41"/>
        <v>SOBREPESO GRADO 1</v>
      </c>
      <c r="S67" s="17">
        <v>87</v>
      </c>
      <c r="T67" s="21">
        <f t="shared" si="44"/>
        <v>0.55414012738853502</v>
      </c>
      <c r="U67" s="17">
        <v>2</v>
      </c>
      <c r="V67" s="19">
        <f t="shared" ca="1" si="37"/>
        <v>41.928876712328766</v>
      </c>
      <c r="W67" s="17" t="str">
        <f t="shared" si="42"/>
        <v>alerta</v>
      </c>
      <c r="X67" s="53" t="s">
        <v>266</v>
      </c>
      <c r="Y67" s="20">
        <f t="shared" si="38"/>
        <v>0</v>
      </c>
      <c r="Z67" s="17">
        <v>101</v>
      </c>
      <c r="AA67" s="21">
        <f t="shared" si="36"/>
        <v>0.86138613861386137</v>
      </c>
      <c r="AB67" s="17" t="str">
        <f t="shared" si="43"/>
        <v>Obesidad Abdominal</v>
      </c>
      <c r="AC67" s="17">
        <v>150</v>
      </c>
      <c r="AD67" s="17">
        <v>100</v>
      </c>
      <c r="AE67" s="20">
        <f t="shared" si="45"/>
        <v>116.66666666666667</v>
      </c>
      <c r="AF67" s="20" t="s">
        <v>166</v>
      </c>
      <c r="AG67" s="20" t="s">
        <v>255</v>
      </c>
      <c r="AH67" s="21">
        <v>1</v>
      </c>
      <c r="AI67" s="20" t="s">
        <v>168</v>
      </c>
      <c r="AJ67" s="20" t="s">
        <v>168</v>
      </c>
      <c r="AK67" s="17" t="s">
        <v>24</v>
      </c>
      <c r="AL67" s="17" t="s">
        <v>25</v>
      </c>
      <c r="AM67" s="17">
        <v>5.6</v>
      </c>
      <c r="AN67" s="10" t="s">
        <v>170</v>
      </c>
      <c r="AO67" s="22">
        <v>1</v>
      </c>
      <c r="AP67" s="22" t="s">
        <v>255</v>
      </c>
      <c r="AQ67" s="17" t="s">
        <v>24</v>
      </c>
      <c r="AR67" s="17">
        <v>91</v>
      </c>
      <c r="AS67" s="17">
        <v>401</v>
      </c>
      <c r="AT67" s="17">
        <v>208</v>
      </c>
      <c r="AU67" s="17">
        <v>5.4</v>
      </c>
      <c r="AV67" s="17">
        <v>0.97</v>
      </c>
      <c r="AW67" s="17">
        <v>1.1000000000000001</v>
      </c>
      <c r="AX67" s="24">
        <v>4.8</v>
      </c>
      <c r="AY67" s="24">
        <v>0.44</v>
      </c>
      <c r="AZ67" s="21">
        <f t="shared" si="26"/>
        <v>4.3636363636363633</v>
      </c>
      <c r="BA67" s="21">
        <f t="shared" si="27"/>
        <v>4.9090909090909092</v>
      </c>
      <c r="BB67" s="43" t="s">
        <v>172</v>
      </c>
      <c r="BC67" s="26" t="s">
        <v>247</v>
      </c>
      <c r="BD67" s="26" t="s">
        <v>255</v>
      </c>
      <c r="BE67" s="40">
        <v>0</v>
      </c>
      <c r="BF67" s="39">
        <v>1</v>
      </c>
      <c r="BG67" s="20">
        <f t="shared" si="46"/>
        <v>3</v>
      </c>
      <c r="BH67" s="17" t="s">
        <v>255</v>
      </c>
    </row>
    <row r="68" spans="1:60" ht="15.75" x14ac:dyDescent="0.25">
      <c r="A68" s="17">
        <v>89</v>
      </c>
      <c r="B68" s="10" t="s">
        <v>99</v>
      </c>
      <c r="C68" s="18">
        <v>23701</v>
      </c>
      <c r="D68" s="38">
        <f t="shared" ca="1" si="39"/>
        <v>56.334246575342469</v>
      </c>
      <c r="E68" s="19" t="str">
        <f t="shared" ca="1" si="40"/>
        <v>Entre 40 y 64 años</v>
      </c>
      <c r="F68" s="17" t="s">
        <v>20</v>
      </c>
      <c r="G68" s="17" t="s">
        <v>25</v>
      </c>
      <c r="H68" s="17" t="s">
        <v>25</v>
      </c>
      <c r="I68" s="17" t="s">
        <v>25</v>
      </c>
      <c r="J68" s="17" t="s">
        <v>25</v>
      </c>
      <c r="K68" s="17" t="s">
        <v>25</v>
      </c>
      <c r="L68" s="17" t="s">
        <v>25</v>
      </c>
      <c r="M68" s="17" t="s">
        <v>25</v>
      </c>
      <c r="N68" s="17">
        <v>55.7</v>
      </c>
      <c r="O68" s="17">
        <v>1.63</v>
      </c>
      <c r="P68" s="17">
        <v>163</v>
      </c>
      <c r="Q68" s="19">
        <f t="shared" si="35"/>
        <v>20.964281681659077</v>
      </c>
      <c r="R68" s="17" t="str">
        <f t="shared" si="41"/>
        <v>NORMOPESO</v>
      </c>
      <c r="S68" s="17">
        <v>90.4</v>
      </c>
      <c r="T68" s="21">
        <f t="shared" si="44"/>
        <v>0.55460122699386505</v>
      </c>
      <c r="U68" s="17">
        <v>2</v>
      </c>
      <c r="V68" s="19">
        <f t="shared" ca="1" si="37"/>
        <v>42.735468493150684</v>
      </c>
      <c r="W68" s="17" t="str">
        <f t="shared" si="42"/>
        <v>Obesidad Abdominal</v>
      </c>
      <c r="Y68" s="20">
        <f t="shared" si="38"/>
        <v>1</v>
      </c>
      <c r="Z68" s="17">
        <v>112</v>
      </c>
      <c r="AA68" s="21">
        <f t="shared" si="36"/>
        <v>0.80714285714285716</v>
      </c>
      <c r="AB68" s="17" t="str">
        <f t="shared" si="43"/>
        <v>Obesidad Abdominal</v>
      </c>
      <c r="AC68" s="17">
        <v>125</v>
      </c>
      <c r="AD68" s="17">
        <v>80</v>
      </c>
      <c r="AE68" s="20">
        <f t="shared" si="45"/>
        <v>95</v>
      </c>
      <c r="AF68" s="20" t="s">
        <v>0</v>
      </c>
      <c r="AG68" s="20" t="s">
        <v>168</v>
      </c>
      <c r="AH68" s="21">
        <v>0</v>
      </c>
      <c r="AI68" s="20" t="s">
        <v>168</v>
      </c>
      <c r="AJ68" s="20" t="s">
        <v>168</v>
      </c>
      <c r="AK68" s="17" t="s">
        <v>25</v>
      </c>
      <c r="AL68" s="17" t="s">
        <v>25</v>
      </c>
      <c r="AM68" s="10">
        <v>5.4</v>
      </c>
      <c r="AN68" s="17" t="s">
        <v>168</v>
      </c>
      <c r="AO68" s="17">
        <v>0</v>
      </c>
      <c r="AP68" s="22" t="s">
        <v>168</v>
      </c>
      <c r="AQ68" s="17" t="s">
        <v>25</v>
      </c>
      <c r="AR68" s="10">
        <v>111</v>
      </c>
      <c r="AS68" s="10">
        <v>354</v>
      </c>
      <c r="AT68" s="10">
        <v>287</v>
      </c>
      <c r="AU68" s="10">
        <v>5.16</v>
      </c>
      <c r="AV68" s="10">
        <v>1.87</v>
      </c>
      <c r="AW68" s="10">
        <v>1.04</v>
      </c>
      <c r="AX68" s="11">
        <v>5.46</v>
      </c>
      <c r="AY68" s="24">
        <v>0.44</v>
      </c>
      <c r="AZ68" s="21">
        <f t="shared" si="26"/>
        <v>5.25</v>
      </c>
      <c r="BA68" s="21">
        <f t="shared" si="27"/>
        <v>4.9615384615384617</v>
      </c>
      <c r="BB68" s="21" t="s">
        <v>174</v>
      </c>
      <c r="BC68" s="26" t="s">
        <v>248</v>
      </c>
      <c r="BD68" s="26" t="s">
        <v>255</v>
      </c>
      <c r="BE68" s="40">
        <v>1</v>
      </c>
      <c r="BF68" s="40">
        <v>0</v>
      </c>
      <c r="BG68" s="20">
        <f t="shared" si="46"/>
        <v>2</v>
      </c>
      <c r="BH68" s="17" t="str">
        <f t="shared" ref="BH68:BH78" si="47">IF(BG68&gt;2,"Sindrome Metabolico","Ausente")</f>
        <v>Ausente</v>
      </c>
    </row>
    <row r="69" spans="1:60" ht="15.75" x14ac:dyDescent="0.25">
      <c r="A69" s="17">
        <v>117</v>
      </c>
      <c r="B69" s="10" t="s">
        <v>214</v>
      </c>
      <c r="C69" s="18">
        <v>23431</v>
      </c>
      <c r="D69" s="38">
        <f t="shared" ca="1" si="39"/>
        <v>57.073972602739723</v>
      </c>
      <c r="E69" s="19" t="str">
        <f t="shared" ca="1" si="40"/>
        <v>Entre 40 y 64 años</v>
      </c>
      <c r="F69" s="17" t="s">
        <v>20</v>
      </c>
      <c r="G69" s="17" t="s">
        <v>25</v>
      </c>
      <c r="H69" s="17" t="s">
        <v>25</v>
      </c>
      <c r="I69" s="17" t="s">
        <v>25</v>
      </c>
      <c r="J69" s="17" t="s">
        <v>25</v>
      </c>
      <c r="K69" s="17" t="s">
        <v>25</v>
      </c>
      <c r="L69" s="17" t="s">
        <v>25</v>
      </c>
      <c r="M69" s="17" t="s">
        <v>25</v>
      </c>
      <c r="N69" s="17">
        <v>54.2</v>
      </c>
      <c r="O69" s="17">
        <v>1.59</v>
      </c>
      <c r="P69" s="17">
        <v>159</v>
      </c>
      <c r="Q69" s="19">
        <f t="shared" si="35"/>
        <v>21.43902535500969</v>
      </c>
      <c r="R69" s="17" t="str">
        <f t="shared" si="41"/>
        <v>NORMOPESO</v>
      </c>
      <c r="S69" s="17">
        <v>88.2</v>
      </c>
      <c r="T69" s="21">
        <f t="shared" si="44"/>
        <v>0.55471698113207546</v>
      </c>
      <c r="U69" s="17">
        <v>2</v>
      </c>
      <c r="V69" s="19">
        <f t="shared" ca="1" si="37"/>
        <v>41.933147945205484</v>
      </c>
      <c r="W69" s="17" t="str">
        <f t="shared" si="42"/>
        <v>Obesidad Abdominal</v>
      </c>
      <c r="Y69" s="20">
        <f t="shared" si="38"/>
        <v>1</v>
      </c>
      <c r="Z69" s="17">
        <v>110</v>
      </c>
      <c r="AA69" s="21">
        <f t="shared" si="36"/>
        <v>0.80181818181818187</v>
      </c>
      <c r="AB69" s="17" t="str">
        <f t="shared" si="43"/>
        <v>Obesidad Abdominal</v>
      </c>
      <c r="AC69" s="17">
        <v>120</v>
      </c>
      <c r="AD69" s="17">
        <v>80</v>
      </c>
      <c r="AE69" s="20">
        <f t="shared" si="45"/>
        <v>93.333333333333329</v>
      </c>
      <c r="AF69" s="20" t="s">
        <v>0</v>
      </c>
      <c r="AG69" s="20" t="s">
        <v>168</v>
      </c>
      <c r="AH69" s="21">
        <v>0</v>
      </c>
      <c r="AI69" s="20" t="s">
        <v>168</v>
      </c>
      <c r="AJ69" s="20" t="s">
        <v>168</v>
      </c>
      <c r="AK69" s="17" t="s">
        <v>25</v>
      </c>
      <c r="AL69" s="17" t="s">
        <v>25</v>
      </c>
      <c r="AM69" s="10">
        <v>5.8</v>
      </c>
      <c r="AN69" s="17" t="s">
        <v>168</v>
      </c>
      <c r="AO69" s="22">
        <v>1</v>
      </c>
      <c r="AP69" s="22" t="s">
        <v>168</v>
      </c>
      <c r="AQ69" s="17" t="s">
        <v>25</v>
      </c>
      <c r="AR69" s="10">
        <v>105</v>
      </c>
      <c r="AS69" s="10">
        <v>388</v>
      </c>
      <c r="AT69" s="10">
        <v>114</v>
      </c>
      <c r="AU69" s="10">
        <v>4.9000000000000004</v>
      </c>
      <c r="AV69" s="10">
        <v>0.97</v>
      </c>
      <c r="AW69" s="10">
        <v>1.02</v>
      </c>
      <c r="AX69" s="11">
        <v>4.16</v>
      </c>
      <c r="AY69" s="24">
        <v>0.44</v>
      </c>
      <c r="AZ69" s="21">
        <f t="shared" si="26"/>
        <v>4.0784313725490193</v>
      </c>
      <c r="BA69" s="21">
        <f t="shared" si="27"/>
        <v>4.8039215686274517</v>
      </c>
      <c r="BB69" s="40" t="s">
        <v>0</v>
      </c>
      <c r="BC69" s="39" t="s">
        <v>250</v>
      </c>
      <c r="BD69" s="39" t="s">
        <v>168</v>
      </c>
      <c r="BE69" s="42">
        <v>0</v>
      </c>
      <c r="BF69" s="39">
        <v>0</v>
      </c>
      <c r="BG69" s="20">
        <f t="shared" si="46"/>
        <v>2</v>
      </c>
      <c r="BH69" s="17" t="str">
        <f t="shared" si="47"/>
        <v>Ausente</v>
      </c>
    </row>
    <row r="70" spans="1:60" x14ac:dyDescent="0.25">
      <c r="A70" s="17">
        <v>59</v>
      </c>
      <c r="B70" s="16" t="s">
        <v>209</v>
      </c>
      <c r="C70" s="18">
        <v>25270</v>
      </c>
      <c r="D70" s="38">
        <f t="shared" ca="1" si="39"/>
        <v>52.035616438356165</v>
      </c>
      <c r="E70" s="19" t="str">
        <f t="shared" ca="1" si="40"/>
        <v>Entre 40 y 64 años</v>
      </c>
      <c r="F70" s="17" t="s">
        <v>20</v>
      </c>
      <c r="G70" s="17" t="s">
        <v>25</v>
      </c>
      <c r="H70" s="17" t="s">
        <v>25</v>
      </c>
      <c r="I70" s="17" t="s">
        <v>25</v>
      </c>
      <c r="J70" s="17" t="s">
        <v>25</v>
      </c>
      <c r="K70" s="17" t="s">
        <v>25</v>
      </c>
      <c r="L70" s="17" t="s">
        <v>25</v>
      </c>
      <c r="M70" s="17" t="s">
        <v>25</v>
      </c>
      <c r="N70" s="17">
        <v>52.8</v>
      </c>
      <c r="O70" s="17">
        <v>1.55</v>
      </c>
      <c r="P70" s="17">
        <v>155</v>
      </c>
      <c r="Q70" s="19">
        <f t="shared" si="35"/>
        <v>21.977107180020809</v>
      </c>
      <c r="R70" s="17" t="str">
        <f t="shared" si="41"/>
        <v>NORMOPESO</v>
      </c>
      <c r="S70" s="17">
        <v>86</v>
      </c>
      <c r="T70" s="21">
        <f t="shared" si="44"/>
        <v>0.55483870967741933</v>
      </c>
      <c r="U70" s="17">
        <v>2</v>
      </c>
      <c r="V70" s="19">
        <v>39.529334246575338</v>
      </c>
      <c r="W70" s="17" t="str">
        <f t="shared" si="42"/>
        <v>alerta</v>
      </c>
      <c r="X70" s="53" t="s">
        <v>267</v>
      </c>
      <c r="Y70" s="20">
        <v>0</v>
      </c>
      <c r="Z70" s="17">
        <v>91</v>
      </c>
      <c r="AA70" s="21">
        <f t="shared" si="36"/>
        <v>0.94505494505494503</v>
      </c>
      <c r="AB70" s="17" t="str">
        <f t="shared" si="43"/>
        <v>Obesidad Abdominal</v>
      </c>
      <c r="AC70" s="17">
        <v>110</v>
      </c>
      <c r="AD70" s="17">
        <v>65</v>
      </c>
      <c r="AE70" s="20">
        <f t="shared" si="45"/>
        <v>80</v>
      </c>
      <c r="AF70" s="20" t="s">
        <v>0</v>
      </c>
      <c r="AG70" s="20" t="s">
        <v>168</v>
      </c>
      <c r="AH70" s="21">
        <v>0</v>
      </c>
      <c r="AI70" s="20" t="s">
        <v>168</v>
      </c>
      <c r="AJ70" s="20" t="s">
        <v>168</v>
      </c>
      <c r="AK70" s="17" t="s">
        <v>25</v>
      </c>
      <c r="AL70" s="17" t="s">
        <v>25</v>
      </c>
      <c r="AM70" s="17">
        <v>4.2</v>
      </c>
      <c r="AN70" s="17" t="s">
        <v>168</v>
      </c>
      <c r="AO70" s="22">
        <v>0</v>
      </c>
      <c r="AP70" s="22" t="s">
        <v>168</v>
      </c>
      <c r="AQ70" s="17" t="s">
        <v>25</v>
      </c>
      <c r="AR70" s="17">
        <v>89</v>
      </c>
      <c r="AS70" s="17">
        <v>235</v>
      </c>
      <c r="AT70" s="17">
        <v>102</v>
      </c>
      <c r="AU70" s="17">
        <v>5.0999999999999996</v>
      </c>
      <c r="AV70" s="17">
        <v>1.1000000000000001</v>
      </c>
      <c r="AW70" s="17">
        <v>1.52</v>
      </c>
      <c r="AX70" s="24">
        <v>3.9</v>
      </c>
      <c r="AY70" s="24">
        <v>0.7</v>
      </c>
      <c r="AZ70" s="21">
        <f t="shared" si="26"/>
        <v>2.5657894736842106</v>
      </c>
      <c r="BA70" s="21">
        <f t="shared" si="27"/>
        <v>3.3552631578947367</v>
      </c>
      <c r="BB70" s="40" t="s">
        <v>0</v>
      </c>
      <c r="BC70" s="39" t="s">
        <v>250</v>
      </c>
      <c r="BD70" s="39" t="s">
        <v>168</v>
      </c>
      <c r="BE70" s="40">
        <v>0</v>
      </c>
      <c r="BF70" s="25">
        <v>0</v>
      </c>
      <c r="BG70" s="20">
        <f t="shared" si="46"/>
        <v>0</v>
      </c>
      <c r="BH70" s="17" t="str">
        <f t="shared" si="47"/>
        <v>Ausente</v>
      </c>
    </row>
    <row r="71" spans="1:60" x14ac:dyDescent="0.25">
      <c r="A71" s="17">
        <v>146</v>
      </c>
      <c r="B71" s="16" t="s">
        <v>48</v>
      </c>
      <c r="C71" s="18">
        <v>25270</v>
      </c>
      <c r="D71" s="38">
        <f t="shared" ca="1" si="39"/>
        <v>52.035616438356165</v>
      </c>
      <c r="E71" s="19" t="str">
        <f t="shared" ca="1" si="40"/>
        <v>Entre 40 y 64 años</v>
      </c>
      <c r="F71" s="17" t="s">
        <v>20</v>
      </c>
      <c r="G71" s="17" t="s">
        <v>25</v>
      </c>
      <c r="H71" s="17" t="s">
        <v>25</v>
      </c>
      <c r="I71" s="17" t="s">
        <v>25</v>
      </c>
      <c r="J71" s="17" t="s">
        <v>25</v>
      </c>
      <c r="K71" s="17" t="s">
        <v>24</v>
      </c>
      <c r="L71" s="17" t="s">
        <v>25</v>
      </c>
      <c r="M71" s="17" t="s">
        <v>25</v>
      </c>
      <c r="N71" s="17">
        <v>52.8</v>
      </c>
      <c r="O71" s="17">
        <v>1.55</v>
      </c>
      <c r="P71" s="17">
        <v>155</v>
      </c>
      <c r="Q71" s="19">
        <f t="shared" si="35"/>
        <v>21.977107180020809</v>
      </c>
      <c r="R71" s="17" t="str">
        <f t="shared" si="41"/>
        <v>NORMOPESO</v>
      </c>
      <c r="S71" s="17">
        <v>86</v>
      </c>
      <c r="T71" s="21">
        <f t="shared" si="44"/>
        <v>0.55483870967741933</v>
      </c>
      <c r="U71" s="17">
        <v>2</v>
      </c>
      <c r="V71" s="19">
        <f t="shared" ref="V71:V77" ca="1" si="48">IF(S71="","-",IF(F71="f",0.439*S71+0.221*D71-9.4,0.567*S71+0.101*D71-31.8))</f>
        <v>39.853871232876713</v>
      </c>
      <c r="W71" s="17" t="str">
        <f t="shared" si="42"/>
        <v>alerta</v>
      </c>
      <c r="X71" s="53" t="s">
        <v>267</v>
      </c>
      <c r="Y71" s="20">
        <f t="shared" ref="Y71:Y77" si="49">IF(S71="","-",IF(F71="f",IF(S71&lt;80,0,IF(S71&lt;88,0,IF(S71&gt;87.9999,1))),IF(S71&lt;94,0,IF(S71&lt;102,0,IF(S71&gt;101.999,1)))))</f>
        <v>0</v>
      </c>
      <c r="Z71" s="17">
        <v>90</v>
      </c>
      <c r="AA71" s="21">
        <f t="shared" si="36"/>
        <v>0.9555555555555556</v>
      </c>
      <c r="AB71" s="17" t="str">
        <f t="shared" si="43"/>
        <v>Obesidad Abdominal</v>
      </c>
      <c r="AC71" s="17">
        <v>100</v>
      </c>
      <c r="AD71" s="17">
        <v>70</v>
      </c>
      <c r="AE71" s="20">
        <f t="shared" si="45"/>
        <v>80</v>
      </c>
      <c r="AF71" s="20" t="s">
        <v>0</v>
      </c>
      <c r="AG71" s="20" t="s">
        <v>168</v>
      </c>
      <c r="AH71" s="21">
        <v>0</v>
      </c>
      <c r="AI71" s="20" t="s">
        <v>168</v>
      </c>
      <c r="AJ71" s="20" t="s">
        <v>168</v>
      </c>
      <c r="AK71" s="17" t="s">
        <v>25</v>
      </c>
      <c r="AL71" s="17" t="s">
        <v>25</v>
      </c>
      <c r="AM71" s="17">
        <v>4.8</v>
      </c>
      <c r="AN71" s="17" t="s">
        <v>168</v>
      </c>
      <c r="AO71" s="22">
        <v>0</v>
      </c>
      <c r="AP71" s="22" t="s">
        <v>168</v>
      </c>
      <c r="AQ71" s="17" t="s">
        <v>25</v>
      </c>
      <c r="AR71" s="17">
        <v>88.8</v>
      </c>
      <c r="AS71" s="17">
        <v>299</v>
      </c>
      <c r="AT71" s="17">
        <v>100</v>
      </c>
      <c r="AU71" s="17">
        <v>5.0999999999999996</v>
      </c>
      <c r="AV71" s="17">
        <v>1</v>
      </c>
      <c r="AW71" s="17">
        <v>1.52</v>
      </c>
      <c r="AX71" s="24">
        <v>4</v>
      </c>
      <c r="AY71" s="24">
        <v>0.81</v>
      </c>
      <c r="AZ71" s="21">
        <f t="shared" ref="AZ71:AZ102" si="50">AX71/AW71</f>
        <v>2.6315789473684212</v>
      </c>
      <c r="BA71" s="21">
        <f t="shared" ref="BA71:BA102" si="51">AU71/AW71</f>
        <v>3.3552631578947367</v>
      </c>
      <c r="BB71" s="40" t="s">
        <v>0</v>
      </c>
      <c r="BC71" s="39" t="s">
        <v>250</v>
      </c>
      <c r="BD71" s="39" t="s">
        <v>168</v>
      </c>
      <c r="BE71" s="40">
        <v>0</v>
      </c>
      <c r="BF71" s="20">
        <v>0</v>
      </c>
      <c r="BG71" s="20">
        <f t="shared" si="46"/>
        <v>0</v>
      </c>
      <c r="BH71" s="17" t="str">
        <f t="shared" si="47"/>
        <v>Ausente</v>
      </c>
    </row>
    <row r="72" spans="1:60" x14ac:dyDescent="0.25">
      <c r="A72" s="17">
        <v>129</v>
      </c>
      <c r="B72" s="16" t="s">
        <v>234</v>
      </c>
      <c r="C72" s="18">
        <v>23860</v>
      </c>
      <c r="D72" s="38">
        <f t="shared" ca="1" si="39"/>
        <v>55.898630136986299</v>
      </c>
      <c r="E72" s="19" t="str">
        <f t="shared" ca="1" si="40"/>
        <v>Entre 40 y 64 años</v>
      </c>
      <c r="F72" s="17" t="s">
        <v>20</v>
      </c>
      <c r="G72" s="17" t="s">
        <v>25</v>
      </c>
      <c r="H72" s="17" t="s">
        <v>25</v>
      </c>
      <c r="I72" s="17" t="s">
        <v>25</v>
      </c>
      <c r="J72" s="17" t="s">
        <v>25</v>
      </c>
      <c r="K72" s="17" t="s">
        <v>24</v>
      </c>
      <c r="L72" s="17" t="s">
        <v>25</v>
      </c>
      <c r="M72" s="17" t="s">
        <v>25</v>
      </c>
      <c r="N72" s="17">
        <v>54.2</v>
      </c>
      <c r="O72" s="17">
        <v>1.53</v>
      </c>
      <c r="P72" s="17">
        <v>153</v>
      </c>
      <c r="Q72" s="19">
        <f t="shared" si="35"/>
        <v>23.153487974710583</v>
      </c>
      <c r="R72" s="17" t="str">
        <f t="shared" si="41"/>
        <v>NORMOPESO</v>
      </c>
      <c r="S72" s="17">
        <v>85</v>
      </c>
      <c r="T72" s="21">
        <f t="shared" si="44"/>
        <v>0.55555555555555558</v>
      </c>
      <c r="U72" s="17">
        <v>2</v>
      </c>
      <c r="V72" s="19">
        <f t="shared" ca="1" si="48"/>
        <v>40.268597260273971</v>
      </c>
      <c r="W72" s="17" t="str">
        <f t="shared" si="42"/>
        <v>alerta</v>
      </c>
      <c r="X72" s="53" t="s">
        <v>267</v>
      </c>
      <c r="Y72" s="20">
        <f t="shared" si="49"/>
        <v>0</v>
      </c>
      <c r="Z72" s="17">
        <v>95</v>
      </c>
      <c r="AA72" s="21">
        <f t="shared" si="36"/>
        <v>0.89473684210526316</v>
      </c>
      <c r="AB72" s="17" t="str">
        <f t="shared" si="43"/>
        <v>Obesidad Abdominal</v>
      </c>
      <c r="AC72" s="17">
        <v>120</v>
      </c>
      <c r="AD72" s="17">
        <v>65</v>
      </c>
      <c r="AE72" s="20">
        <f t="shared" si="45"/>
        <v>83.333333333333329</v>
      </c>
      <c r="AF72" s="20" t="s">
        <v>0</v>
      </c>
      <c r="AG72" s="20" t="s">
        <v>168</v>
      </c>
      <c r="AH72" s="21">
        <v>0</v>
      </c>
      <c r="AI72" s="20" t="s">
        <v>168</v>
      </c>
      <c r="AJ72" s="20" t="s">
        <v>168</v>
      </c>
      <c r="AK72" s="17" t="s">
        <v>25</v>
      </c>
      <c r="AL72" s="17" t="s">
        <v>25</v>
      </c>
      <c r="AM72" s="17">
        <v>4.9000000000000004</v>
      </c>
      <c r="AN72" s="17" t="s">
        <v>168</v>
      </c>
      <c r="AO72" s="17">
        <v>0</v>
      </c>
      <c r="AP72" s="22" t="s">
        <v>168</v>
      </c>
      <c r="AQ72" s="17" t="s">
        <v>25</v>
      </c>
      <c r="AR72" s="17">
        <v>99</v>
      </c>
      <c r="AS72" s="17">
        <v>245</v>
      </c>
      <c r="AT72" s="17">
        <v>97</v>
      </c>
      <c r="AU72" s="17">
        <v>3.9</v>
      </c>
      <c r="AV72" s="17">
        <v>1.1100000000000001</v>
      </c>
      <c r="AW72" s="17">
        <v>1.61</v>
      </c>
      <c r="AX72" s="24">
        <v>4.22</v>
      </c>
      <c r="AY72" s="24">
        <v>0.56999999999999995</v>
      </c>
      <c r="AZ72" s="21">
        <f t="shared" si="50"/>
        <v>2.6211180124223601</v>
      </c>
      <c r="BA72" s="21">
        <f t="shared" si="51"/>
        <v>2.4223602484472049</v>
      </c>
      <c r="BB72" s="40" t="s">
        <v>0</v>
      </c>
      <c r="BC72" s="39" t="s">
        <v>250</v>
      </c>
      <c r="BD72" s="39" t="s">
        <v>168</v>
      </c>
      <c r="BE72" s="42">
        <v>0</v>
      </c>
      <c r="BF72" s="25">
        <v>0</v>
      </c>
      <c r="BG72" s="20">
        <f t="shared" si="46"/>
        <v>0</v>
      </c>
      <c r="BH72" s="17" t="str">
        <f t="shared" si="47"/>
        <v>Ausente</v>
      </c>
    </row>
    <row r="73" spans="1:60" x14ac:dyDescent="0.25">
      <c r="A73" s="17">
        <v>25</v>
      </c>
      <c r="B73" s="16" t="s">
        <v>227</v>
      </c>
      <c r="D73" s="38">
        <v>72</v>
      </c>
      <c r="E73" s="19" t="s">
        <v>80</v>
      </c>
      <c r="F73" s="17" t="s">
        <v>21</v>
      </c>
      <c r="G73" s="17" t="s">
        <v>25</v>
      </c>
      <c r="H73" s="17" t="s">
        <v>25</v>
      </c>
      <c r="I73" s="17" t="s">
        <v>25</v>
      </c>
      <c r="J73" s="17" t="s">
        <v>25</v>
      </c>
      <c r="K73" s="17" t="s">
        <v>25</v>
      </c>
      <c r="L73" s="17" t="s">
        <v>25</v>
      </c>
      <c r="M73" s="17" t="s">
        <v>25</v>
      </c>
      <c r="N73" s="17">
        <v>71</v>
      </c>
      <c r="O73" s="17">
        <v>1.78</v>
      </c>
      <c r="P73" s="17">
        <v>178</v>
      </c>
      <c r="Q73" s="19">
        <f t="shared" si="35"/>
        <v>22.408786769347305</v>
      </c>
      <c r="R73" s="17" t="s">
        <v>29</v>
      </c>
      <c r="S73" s="17">
        <v>99</v>
      </c>
      <c r="T73" s="21">
        <f t="shared" si="44"/>
        <v>0.5561797752808989</v>
      </c>
      <c r="U73" s="17">
        <v>2</v>
      </c>
      <c r="V73" s="19">
        <f t="shared" si="48"/>
        <v>31.604999999999993</v>
      </c>
      <c r="W73" s="17" t="s">
        <v>91</v>
      </c>
      <c r="X73" s="53" t="s">
        <v>267</v>
      </c>
      <c r="Y73" s="20">
        <f t="shared" si="49"/>
        <v>0</v>
      </c>
      <c r="Z73" s="17">
        <v>102</v>
      </c>
      <c r="AA73" s="21">
        <f t="shared" si="36"/>
        <v>0.97058823529411764</v>
      </c>
      <c r="AB73" s="17" t="s">
        <v>92</v>
      </c>
      <c r="AC73" s="17">
        <v>125</v>
      </c>
      <c r="AD73" s="17">
        <v>80</v>
      </c>
      <c r="AE73" s="20">
        <f t="shared" si="45"/>
        <v>95</v>
      </c>
      <c r="AF73" s="20" t="s">
        <v>0</v>
      </c>
      <c r="AG73" s="20" t="s">
        <v>168</v>
      </c>
      <c r="AH73" s="21">
        <v>0</v>
      </c>
      <c r="AI73" s="20" t="s">
        <v>168</v>
      </c>
      <c r="AJ73" s="20" t="s">
        <v>168</v>
      </c>
      <c r="AK73" s="17" t="s">
        <v>25</v>
      </c>
      <c r="AL73" s="17" t="s">
        <v>25</v>
      </c>
      <c r="AM73" s="17">
        <v>4.22</v>
      </c>
      <c r="AN73" s="17" t="s">
        <v>168</v>
      </c>
      <c r="AO73" s="17">
        <v>0</v>
      </c>
      <c r="AP73" s="22" t="s">
        <v>168</v>
      </c>
      <c r="AQ73" s="17" t="s">
        <v>25</v>
      </c>
      <c r="AR73" s="17">
        <v>115</v>
      </c>
      <c r="AS73" s="17">
        <v>400</v>
      </c>
      <c r="AT73" s="17">
        <v>205</v>
      </c>
      <c r="AU73" s="17">
        <v>4.9000000000000004</v>
      </c>
      <c r="AV73" s="17">
        <v>0.85</v>
      </c>
      <c r="AW73" s="17">
        <v>0.9</v>
      </c>
      <c r="AX73" s="17">
        <v>4.3</v>
      </c>
      <c r="AY73" s="17">
        <v>0.8</v>
      </c>
      <c r="AZ73" s="21">
        <f t="shared" si="50"/>
        <v>4.7777777777777777</v>
      </c>
      <c r="BA73" s="21">
        <f t="shared" si="51"/>
        <v>5.4444444444444446</v>
      </c>
      <c r="BB73" s="40" t="s">
        <v>0</v>
      </c>
      <c r="BC73" s="39" t="s">
        <v>250</v>
      </c>
      <c r="BD73" s="39" t="s">
        <v>168</v>
      </c>
      <c r="BE73" s="39">
        <v>0</v>
      </c>
      <c r="BF73" s="20">
        <v>1</v>
      </c>
      <c r="BG73" s="20">
        <f t="shared" si="46"/>
        <v>1</v>
      </c>
      <c r="BH73" s="17" t="str">
        <f t="shared" si="47"/>
        <v>Ausente</v>
      </c>
    </row>
    <row r="74" spans="1:60" x14ac:dyDescent="0.25">
      <c r="A74" s="17">
        <v>38</v>
      </c>
      <c r="B74" s="16" t="s">
        <v>217</v>
      </c>
      <c r="C74" s="18">
        <v>23733</v>
      </c>
      <c r="D74" s="38">
        <f ca="1">IF(C74="","",(TODAY()-C74)/365)</f>
        <v>56.246575342465754</v>
      </c>
      <c r="E74" s="19" t="str">
        <f t="shared" ref="E74:E105" ca="1" si="52">IF(D74="","-",IF(D74&lt;20,"Menor de 20 años",IF(D74&lt;35,"Entre 20 y 34 años",IF(D74&lt;50,"Entre 35 y 49 años",IF(D74&lt;65,"Entre 40 y 64 años","Mayor de 65 años")))))</f>
        <v>Entre 40 y 64 años</v>
      </c>
      <c r="F74" s="17" t="s">
        <v>20</v>
      </c>
      <c r="G74" s="17" t="s">
        <v>25</v>
      </c>
      <c r="H74" s="17" t="s">
        <v>25</v>
      </c>
      <c r="I74" s="17" t="s">
        <v>25</v>
      </c>
      <c r="J74" s="17" t="s">
        <v>25</v>
      </c>
      <c r="K74" s="17" t="s">
        <v>25</v>
      </c>
      <c r="L74" s="17" t="s">
        <v>25</v>
      </c>
      <c r="M74" s="17" t="s">
        <v>25</v>
      </c>
      <c r="N74" s="17">
        <v>53.5</v>
      </c>
      <c r="O74" s="17">
        <v>1.57</v>
      </c>
      <c r="P74" s="17">
        <v>157</v>
      </c>
      <c r="Q74" s="19">
        <f t="shared" si="35"/>
        <v>21.704734471986693</v>
      </c>
      <c r="R74" s="17" t="str">
        <f t="shared" ref="R74:R105" si="53">IF(N74=0,"-",IF(Q74&lt;18.5,"BAJOPESO",IF(Q74&lt;25,"NORMOPESO",IF(Q74&lt;27,"SOBREPESO GRADO 1",IF(Q74&lt;30,"SOBREPESO GRADO 2",IF(Q74&lt;35,"Obesidad grado 1",IF(Q74&lt;40,"OBESO Grado 2","OBESO Grado 3")))))))</f>
        <v>NORMOPESO</v>
      </c>
      <c r="S74" s="17">
        <v>87.5</v>
      </c>
      <c r="T74" s="21">
        <f t="shared" si="44"/>
        <v>0.5573248407643312</v>
      </c>
      <c r="U74" s="17">
        <v>2</v>
      </c>
      <c r="V74" s="19">
        <f t="shared" ca="1" si="48"/>
        <v>41.442993150684934</v>
      </c>
      <c r="W74" s="17" t="str">
        <f t="shared" ref="W74:W105" si="54">IF(S74="","-",IF(F74="f",IF(S74&lt;80,"normal",IF(S74&lt;88,"alerta",IF(S74&gt;87.9999,"Obesidad Abdominal"))),IF(S74&lt;94,"normal",IF(S74&lt;102,"alerta",IF(S74&gt;101.999,"Obesidad Abdominal")))))</f>
        <v>alerta</v>
      </c>
      <c r="X74" s="53" t="s">
        <v>267</v>
      </c>
      <c r="Y74" s="20">
        <f t="shared" si="49"/>
        <v>0</v>
      </c>
      <c r="Z74" s="17">
        <v>114</v>
      </c>
      <c r="AA74" s="21">
        <f t="shared" si="36"/>
        <v>0.76754385964912286</v>
      </c>
      <c r="AB74" s="17" t="str">
        <f t="shared" ref="AB74:AB105" si="55">IF(AA74="-","-",IF(F74="f",IF(AA74&lt;0.8,"normal",IF(AA74&gt;0.7999999999,"Obesidad Abdominal")),IF(AA74&lt;0.95,"normal","Obesidad Abdominal")))</f>
        <v>normal</v>
      </c>
      <c r="AC74" s="17">
        <v>120</v>
      </c>
      <c r="AD74" s="17">
        <v>80</v>
      </c>
      <c r="AE74" s="20">
        <f t="shared" si="45"/>
        <v>93.333333333333329</v>
      </c>
      <c r="AF74" s="20" t="s">
        <v>0</v>
      </c>
      <c r="AG74" s="20" t="s">
        <v>168</v>
      </c>
      <c r="AH74" s="21">
        <v>0</v>
      </c>
      <c r="AI74" s="20" t="s">
        <v>168</v>
      </c>
      <c r="AJ74" s="20" t="s">
        <v>168</v>
      </c>
      <c r="AK74" s="17" t="s">
        <v>25</v>
      </c>
      <c r="AL74" s="17" t="s">
        <v>25</v>
      </c>
      <c r="AM74" s="17">
        <v>4.8</v>
      </c>
      <c r="AN74" s="17" t="s">
        <v>168</v>
      </c>
      <c r="AO74" s="22">
        <v>0</v>
      </c>
      <c r="AP74" s="22" t="s">
        <v>168</v>
      </c>
      <c r="AQ74" s="17" t="s">
        <v>25</v>
      </c>
      <c r="AR74" s="17">
        <v>64</v>
      </c>
      <c r="AS74" s="17">
        <v>299</v>
      </c>
      <c r="AT74" s="17">
        <v>118</v>
      </c>
      <c r="AU74" s="17">
        <v>4.12</v>
      </c>
      <c r="AV74" s="17">
        <v>0.9</v>
      </c>
      <c r="AW74" s="17">
        <v>1.4</v>
      </c>
      <c r="AX74" s="24">
        <v>4.2</v>
      </c>
      <c r="AY74" s="24">
        <v>0.45</v>
      </c>
      <c r="AZ74" s="21">
        <f t="shared" si="50"/>
        <v>3.0000000000000004</v>
      </c>
      <c r="BA74" s="21">
        <f t="shared" si="51"/>
        <v>2.9428571428571431</v>
      </c>
      <c r="BB74" s="40" t="s">
        <v>0</v>
      </c>
      <c r="BC74" s="39" t="s">
        <v>250</v>
      </c>
      <c r="BD74" s="39" t="s">
        <v>168</v>
      </c>
      <c r="BE74" s="42">
        <v>0</v>
      </c>
      <c r="BF74" s="39">
        <v>0</v>
      </c>
      <c r="BG74" s="20">
        <f t="shared" si="46"/>
        <v>0</v>
      </c>
      <c r="BH74" s="17" t="str">
        <f t="shared" si="47"/>
        <v>Ausente</v>
      </c>
    </row>
    <row r="75" spans="1:60" x14ac:dyDescent="0.25">
      <c r="A75" s="17">
        <v>72</v>
      </c>
      <c r="B75" s="16" t="s">
        <v>134</v>
      </c>
      <c r="D75" s="38">
        <v>40</v>
      </c>
      <c r="E75" s="19" t="str">
        <f t="shared" si="52"/>
        <v>Entre 35 y 49 años</v>
      </c>
      <c r="F75" s="17" t="s">
        <v>21</v>
      </c>
      <c r="G75" s="17" t="s">
        <v>25</v>
      </c>
      <c r="H75" s="17" t="s">
        <v>25</v>
      </c>
      <c r="I75" s="17" t="s">
        <v>25</v>
      </c>
      <c r="J75" s="17" t="s">
        <v>25</v>
      </c>
      <c r="K75" s="17" t="s">
        <v>25</v>
      </c>
      <c r="L75" s="17" t="s">
        <v>25</v>
      </c>
      <c r="M75" s="17" t="s">
        <v>25</v>
      </c>
      <c r="N75" s="17">
        <v>78</v>
      </c>
      <c r="O75" s="17">
        <v>1.65</v>
      </c>
      <c r="P75" s="17">
        <v>165</v>
      </c>
      <c r="Q75" s="19">
        <f t="shared" si="35"/>
        <v>28.650137741046834</v>
      </c>
      <c r="R75" s="17" t="str">
        <f t="shared" si="53"/>
        <v>SOBREPESO GRADO 2</v>
      </c>
      <c r="S75" s="17">
        <v>92</v>
      </c>
      <c r="T75" s="21">
        <f t="shared" si="44"/>
        <v>0.55757575757575761</v>
      </c>
      <c r="U75" s="17">
        <v>2</v>
      </c>
      <c r="V75" s="19">
        <f t="shared" si="48"/>
        <v>24.403999999999993</v>
      </c>
      <c r="W75" s="17" t="str">
        <f t="shared" si="54"/>
        <v>normal</v>
      </c>
      <c r="X75" s="53" t="s">
        <v>266</v>
      </c>
      <c r="Y75" s="20">
        <f t="shared" si="49"/>
        <v>0</v>
      </c>
      <c r="Z75" s="17">
        <v>104</v>
      </c>
      <c r="AA75" s="21">
        <f t="shared" si="36"/>
        <v>0.88461538461538458</v>
      </c>
      <c r="AB75" s="17" t="str">
        <f t="shared" si="55"/>
        <v>normal</v>
      </c>
      <c r="AC75" s="17">
        <v>120</v>
      </c>
      <c r="AD75" s="17">
        <v>80</v>
      </c>
      <c r="AE75" s="20">
        <f t="shared" si="45"/>
        <v>93.333333333333329</v>
      </c>
      <c r="AF75" s="20" t="s">
        <v>0</v>
      </c>
      <c r="AG75" s="20" t="s">
        <v>168</v>
      </c>
      <c r="AH75" s="21">
        <v>0</v>
      </c>
      <c r="AI75" s="20" t="s">
        <v>168</v>
      </c>
      <c r="AJ75" s="20" t="s">
        <v>168</v>
      </c>
      <c r="AK75" s="17" t="s">
        <v>25</v>
      </c>
      <c r="AL75" s="17" t="s">
        <v>25</v>
      </c>
      <c r="AM75" s="17">
        <v>4</v>
      </c>
      <c r="AN75" s="17" t="s">
        <v>168</v>
      </c>
      <c r="AO75" s="22">
        <v>0</v>
      </c>
      <c r="AP75" s="22" t="s">
        <v>168</v>
      </c>
      <c r="AQ75" s="17" t="s">
        <v>25</v>
      </c>
      <c r="AR75" s="17">
        <v>122</v>
      </c>
      <c r="AS75" s="17">
        <v>294</v>
      </c>
      <c r="AT75" s="17">
        <v>297</v>
      </c>
      <c r="AU75" s="17">
        <v>3.7</v>
      </c>
      <c r="AV75" s="17">
        <v>1.5</v>
      </c>
      <c r="AW75" s="17">
        <v>1.2</v>
      </c>
      <c r="AX75" s="24">
        <v>4.8</v>
      </c>
      <c r="AY75" s="24">
        <v>0.6</v>
      </c>
      <c r="AZ75" s="21">
        <f t="shared" si="50"/>
        <v>4</v>
      </c>
      <c r="BA75" s="21">
        <f t="shared" si="51"/>
        <v>3.0833333333333335</v>
      </c>
      <c r="BB75" s="40" t="s">
        <v>0</v>
      </c>
      <c r="BC75" s="39" t="s">
        <v>250</v>
      </c>
      <c r="BD75" s="39" t="s">
        <v>168</v>
      </c>
      <c r="BE75" s="39">
        <v>0</v>
      </c>
      <c r="BF75" s="20">
        <v>0</v>
      </c>
      <c r="BG75" s="20">
        <f t="shared" si="46"/>
        <v>0</v>
      </c>
      <c r="BH75" s="17" t="str">
        <f t="shared" si="47"/>
        <v>Ausente</v>
      </c>
    </row>
    <row r="76" spans="1:60" ht="15.75" x14ac:dyDescent="0.25">
      <c r="A76" s="17">
        <v>116</v>
      </c>
      <c r="B76" s="16" t="s">
        <v>44</v>
      </c>
      <c r="C76" s="18">
        <v>24411</v>
      </c>
      <c r="D76" s="38">
        <f ca="1">IF(C76="","",(TODAY()-C76)/365)</f>
        <v>54.389041095890413</v>
      </c>
      <c r="E76" s="19" t="str">
        <f t="shared" ca="1" si="52"/>
        <v>Entre 40 y 64 años</v>
      </c>
      <c r="F76" s="17" t="s">
        <v>20</v>
      </c>
      <c r="G76" s="17" t="s">
        <v>25</v>
      </c>
      <c r="H76" s="17" t="s">
        <v>25</v>
      </c>
      <c r="I76" s="17" t="s">
        <v>25</v>
      </c>
      <c r="J76" s="17" t="s">
        <v>25</v>
      </c>
      <c r="K76" s="17" t="s">
        <v>25</v>
      </c>
      <c r="L76" s="17" t="s">
        <v>25</v>
      </c>
      <c r="M76" s="17" t="s">
        <v>25</v>
      </c>
      <c r="N76" s="17">
        <v>64.5</v>
      </c>
      <c r="O76" s="17">
        <v>1.56</v>
      </c>
      <c r="P76" s="17">
        <v>156</v>
      </c>
      <c r="Q76" s="19">
        <f t="shared" si="35"/>
        <v>26.50394477317554</v>
      </c>
      <c r="R76" s="17" t="str">
        <f t="shared" si="53"/>
        <v>SOBREPESO GRADO 1</v>
      </c>
      <c r="S76" s="17">
        <v>87</v>
      </c>
      <c r="T76" s="21">
        <f t="shared" si="44"/>
        <v>0.55769230769230771</v>
      </c>
      <c r="U76" s="17">
        <v>2</v>
      </c>
      <c r="V76" s="19">
        <f t="shared" ca="1" si="48"/>
        <v>40.812978082191783</v>
      </c>
      <c r="W76" s="17" t="str">
        <f t="shared" si="54"/>
        <v>alerta</v>
      </c>
      <c r="X76" s="53" t="s">
        <v>266</v>
      </c>
      <c r="Y76" s="20">
        <f t="shared" si="49"/>
        <v>0</v>
      </c>
      <c r="Z76" s="17">
        <v>99.5</v>
      </c>
      <c r="AA76" s="21">
        <f t="shared" si="36"/>
        <v>0.87437185929648242</v>
      </c>
      <c r="AB76" s="17" t="str">
        <f t="shared" si="55"/>
        <v>Obesidad Abdominal</v>
      </c>
      <c r="AC76" s="17">
        <v>160</v>
      </c>
      <c r="AD76" s="17">
        <v>100</v>
      </c>
      <c r="AE76" s="20">
        <f t="shared" si="45"/>
        <v>120</v>
      </c>
      <c r="AF76" s="20" t="s">
        <v>166</v>
      </c>
      <c r="AG76" s="20" t="s">
        <v>255</v>
      </c>
      <c r="AH76" s="21">
        <v>1</v>
      </c>
      <c r="AI76" s="20" t="s">
        <v>168</v>
      </c>
      <c r="AJ76" s="20" t="s">
        <v>168</v>
      </c>
      <c r="AK76" s="17" t="s">
        <v>24</v>
      </c>
      <c r="AL76" s="17" t="s">
        <v>25</v>
      </c>
      <c r="AM76" s="17">
        <v>5.5</v>
      </c>
      <c r="AN76" s="17" t="s">
        <v>168</v>
      </c>
      <c r="AO76" s="17">
        <v>1</v>
      </c>
      <c r="AP76" s="22" t="s">
        <v>168</v>
      </c>
      <c r="AQ76" s="17" t="s">
        <v>25</v>
      </c>
      <c r="AR76" s="17">
        <v>84</v>
      </c>
      <c r="AS76" s="17">
        <v>309</v>
      </c>
      <c r="AT76" s="17">
        <v>331</v>
      </c>
      <c r="AU76" s="17">
        <v>6</v>
      </c>
      <c r="AV76" s="17">
        <v>1.1000000000000001</v>
      </c>
      <c r="AW76" s="17">
        <v>1.4</v>
      </c>
      <c r="AX76" s="11">
        <v>3.09</v>
      </c>
      <c r="AY76" s="24">
        <v>1.3</v>
      </c>
      <c r="AZ76" s="21">
        <f t="shared" si="50"/>
        <v>2.2071428571428573</v>
      </c>
      <c r="BA76" s="21">
        <f t="shared" si="51"/>
        <v>4.2857142857142856</v>
      </c>
      <c r="BB76" s="43" t="s">
        <v>172</v>
      </c>
      <c r="BC76" s="26" t="s">
        <v>248</v>
      </c>
      <c r="BD76" s="26" t="s">
        <v>255</v>
      </c>
      <c r="BE76" s="39">
        <v>0</v>
      </c>
      <c r="BF76" s="20">
        <v>0</v>
      </c>
      <c r="BG76" s="20">
        <f t="shared" si="46"/>
        <v>2</v>
      </c>
      <c r="BH76" s="17" t="str">
        <f t="shared" si="47"/>
        <v>Ausente</v>
      </c>
    </row>
    <row r="77" spans="1:60" ht="15.75" x14ac:dyDescent="0.25">
      <c r="A77" s="17">
        <v>49</v>
      </c>
      <c r="B77" s="16" t="s">
        <v>52</v>
      </c>
      <c r="C77" s="18">
        <v>25235</v>
      </c>
      <c r="D77" s="38">
        <f ca="1">IF(C77="","",(TODAY()-C77)/365)</f>
        <v>52.131506849315066</v>
      </c>
      <c r="E77" s="19" t="str">
        <f t="shared" ca="1" si="52"/>
        <v>Entre 40 y 64 años</v>
      </c>
      <c r="F77" s="17" t="s">
        <v>21</v>
      </c>
      <c r="G77" s="17" t="s">
        <v>25</v>
      </c>
      <c r="H77" s="17" t="s">
        <v>25</v>
      </c>
      <c r="I77" s="17" t="s">
        <v>25</v>
      </c>
      <c r="J77" s="17" t="s">
        <v>25</v>
      </c>
      <c r="K77" s="17" t="s">
        <v>24</v>
      </c>
      <c r="L77" s="17" t="s">
        <v>24</v>
      </c>
      <c r="M77" s="17" t="s">
        <v>25</v>
      </c>
      <c r="N77" s="17">
        <v>72.3</v>
      </c>
      <c r="O77" s="17">
        <v>1.66</v>
      </c>
      <c r="P77" s="17">
        <v>166</v>
      </c>
      <c r="Q77" s="19">
        <f t="shared" si="35"/>
        <v>26.237480040644506</v>
      </c>
      <c r="R77" s="17" t="str">
        <f t="shared" si="53"/>
        <v>SOBREPESO GRADO 1</v>
      </c>
      <c r="S77" s="17">
        <v>93</v>
      </c>
      <c r="T77" s="21">
        <f t="shared" si="44"/>
        <v>0.56024096385542166</v>
      </c>
      <c r="U77" s="17">
        <v>2</v>
      </c>
      <c r="V77" s="19">
        <f t="shared" ca="1" si="48"/>
        <v>26.196282191780814</v>
      </c>
      <c r="W77" s="17" t="str">
        <f t="shared" si="54"/>
        <v>normal</v>
      </c>
      <c r="X77" s="53" t="s">
        <v>266</v>
      </c>
      <c r="Y77" s="20">
        <f t="shared" si="49"/>
        <v>0</v>
      </c>
      <c r="Z77" s="17">
        <v>96</v>
      </c>
      <c r="AA77" s="21">
        <f t="shared" si="36"/>
        <v>0.96875</v>
      </c>
      <c r="AB77" s="17" t="str">
        <f t="shared" si="55"/>
        <v>Obesidad Abdominal</v>
      </c>
      <c r="AC77" s="17">
        <v>120</v>
      </c>
      <c r="AD77" s="17">
        <v>80</v>
      </c>
      <c r="AE77" s="20">
        <f t="shared" si="45"/>
        <v>93.333333333333329</v>
      </c>
      <c r="AF77" s="20" t="s">
        <v>0</v>
      </c>
      <c r="AG77" s="20" t="s">
        <v>168</v>
      </c>
      <c r="AH77" s="21">
        <v>0</v>
      </c>
      <c r="AI77" s="20" t="s">
        <v>168</v>
      </c>
      <c r="AJ77" s="20" t="s">
        <v>168</v>
      </c>
      <c r="AK77" s="17" t="s">
        <v>25</v>
      </c>
      <c r="AL77" s="17" t="s">
        <v>25</v>
      </c>
      <c r="AM77" s="17">
        <v>4.2</v>
      </c>
      <c r="AN77" s="17" t="s">
        <v>168</v>
      </c>
      <c r="AO77" s="17">
        <v>0</v>
      </c>
      <c r="AP77" s="22" t="s">
        <v>168</v>
      </c>
      <c r="AQ77" s="17" t="s">
        <v>25</v>
      </c>
      <c r="AR77" s="17">
        <v>60</v>
      </c>
      <c r="AS77" s="17">
        <v>427</v>
      </c>
      <c r="AT77" s="17">
        <v>322</v>
      </c>
      <c r="AU77" s="17">
        <v>4.9000000000000004</v>
      </c>
      <c r="AV77" s="17">
        <v>1.3</v>
      </c>
      <c r="AW77" s="17">
        <v>1.3</v>
      </c>
      <c r="AX77" s="11">
        <v>2.64</v>
      </c>
      <c r="AY77" s="24">
        <v>0.7</v>
      </c>
      <c r="AZ77" s="21">
        <f t="shared" si="50"/>
        <v>2.0307692307692307</v>
      </c>
      <c r="BA77" s="21">
        <f t="shared" si="51"/>
        <v>3.7692307692307692</v>
      </c>
      <c r="BB77" s="40" t="s">
        <v>0</v>
      </c>
      <c r="BC77" s="39" t="s">
        <v>250</v>
      </c>
      <c r="BD77" s="39" t="s">
        <v>168</v>
      </c>
      <c r="BE77" s="40">
        <v>0</v>
      </c>
      <c r="BF77" s="25">
        <v>0</v>
      </c>
      <c r="BG77" s="20">
        <f t="shared" si="46"/>
        <v>0</v>
      </c>
      <c r="BH77" s="17" t="str">
        <f t="shared" si="47"/>
        <v>Ausente</v>
      </c>
    </row>
    <row r="78" spans="1:60" x14ac:dyDescent="0.25">
      <c r="A78" s="17">
        <v>148</v>
      </c>
      <c r="B78" s="16" t="s">
        <v>236</v>
      </c>
      <c r="C78" s="18">
        <v>25320</v>
      </c>
      <c r="D78" s="38">
        <f ca="1">IF(C78="","",(TODAY()-C78)/365)</f>
        <v>51.898630136986299</v>
      </c>
      <c r="E78" s="19" t="str">
        <f t="shared" ca="1" si="52"/>
        <v>Entre 40 y 64 años</v>
      </c>
      <c r="F78" s="17" t="s">
        <v>20</v>
      </c>
      <c r="G78" s="17" t="s">
        <v>25</v>
      </c>
      <c r="H78" s="17" t="s">
        <v>25</v>
      </c>
      <c r="I78" s="17" t="s">
        <v>25</v>
      </c>
      <c r="J78" s="17" t="s">
        <v>25</v>
      </c>
      <c r="K78" s="17" t="s">
        <v>24</v>
      </c>
      <c r="L78" s="17" t="s">
        <v>25</v>
      </c>
      <c r="M78" s="17" t="s">
        <v>25</v>
      </c>
      <c r="N78" s="17">
        <v>53.8</v>
      </c>
      <c r="O78" s="17">
        <v>1.53</v>
      </c>
      <c r="P78" s="17">
        <v>153</v>
      </c>
      <c r="Q78" s="19">
        <f t="shared" si="35"/>
        <v>22.982613524712715</v>
      </c>
      <c r="R78" s="17" t="str">
        <f t="shared" si="53"/>
        <v>NORMOPESO</v>
      </c>
      <c r="S78" s="17">
        <v>86</v>
      </c>
      <c r="T78" s="21">
        <f t="shared" si="44"/>
        <v>0.56209150326797386</v>
      </c>
      <c r="U78" s="17">
        <v>2</v>
      </c>
      <c r="V78" s="19">
        <v>39.529334246575338</v>
      </c>
      <c r="W78" s="17" t="str">
        <f t="shared" si="54"/>
        <v>alerta</v>
      </c>
      <c r="X78" s="53" t="s">
        <v>267</v>
      </c>
      <c r="Y78" s="20">
        <v>0</v>
      </c>
      <c r="Z78" s="17">
        <v>106</v>
      </c>
      <c r="AA78" s="21">
        <f t="shared" si="36"/>
        <v>0.81132075471698117</v>
      </c>
      <c r="AB78" s="17" t="str">
        <f t="shared" si="55"/>
        <v>Obesidad Abdominal</v>
      </c>
      <c r="AC78" s="17">
        <v>100</v>
      </c>
      <c r="AD78" s="17">
        <v>70</v>
      </c>
      <c r="AE78" s="20">
        <f t="shared" si="45"/>
        <v>80</v>
      </c>
      <c r="AF78" s="20" t="s">
        <v>0</v>
      </c>
      <c r="AG78" s="20" t="s">
        <v>168</v>
      </c>
      <c r="AH78" s="21">
        <v>0</v>
      </c>
      <c r="AI78" s="20" t="s">
        <v>168</v>
      </c>
      <c r="AJ78" s="20" t="s">
        <v>168</v>
      </c>
      <c r="AK78" s="17" t="s">
        <v>25</v>
      </c>
      <c r="AL78" s="17" t="s">
        <v>25</v>
      </c>
      <c r="AM78" s="17">
        <v>4.3</v>
      </c>
      <c r="AN78" s="17" t="s">
        <v>168</v>
      </c>
      <c r="AO78" s="17">
        <v>0</v>
      </c>
      <c r="AP78" s="22" t="s">
        <v>168</v>
      </c>
      <c r="AQ78" s="17" t="s">
        <v>25</v>
      </c>
      <c r="AR78" s="17">
        <v>94</v>
      </c>
      <c r="AS78" s="17">
        <v>214</v>
      </c>
      <c r="AT78" s="17">
        <v>115</v>
      </c>
      <c r="AU78" s="17">
        <v>4.9000000000000004</v>
      </c>
      <c r="AV78" s="17">
        <v>0.98</v>
      </c>
      <c r="AW78" s="17">
        <v>1.54</v>
      </c>
      <c r="AX78" s="24">
        <v>4.0999999999999996</v>
      </c>
      <c r="AY78" s="24">
        <v>0.54</v>
      </c>
      <c r="AZ78" s="21">
        <f t="shared" si="50"/>
        <v>2.662337662337662</v>
      </c>
      <c r="BA78" s="21">
        <f t="shared" si="51"/>
        <v>3.1818181818181821</v>
      </c>
      <c r="BB78" s="40" t="s">
        <v>0</v>
      </c>
      <c r="BC78" s="39" t="s">
        <v>250</v>
      </c>
      <c r="BD78" s="39" t="s">
        <v>168</v>
      </c>
      <c r="BE78" s="40">
        <v>0</v>
      </c>
      <c r="BF78" s="25">
        <v>0</v>
      </c>
      <c r="BG78" s="20">
        <f t="shared" si="46"/>
        <v>0</v>
      </c>
      <c r="BH78" s="17" t="str">
        <f t="shared" si="47"/>
        <v>Ausente</v>
      </c>
    </row>
    <row r="79" spans="1:60" x14ac:dyDescent="0.25">
      <c r="A79" s="17">
        <v>53</v>
      </c>
      <c r="B79" s="16" t="s">
        <v>131</v>
      </c>
      <c r="D79" s="38">
        <v>47</v>
      </c>
      <c r="E79" s="19" t="str">
        <f t="shared" si="52"/>
        <v>Entre 35 y 49 años</v>
      </c>
      <c r="F79" s="17" t="s">
        <v>21</v>
      </c>
      <c r="G79" s="17" t="s">
        <v>25</v>
      </c>
      <c r="H79" s="17" t="s">
        <v>25</v>
      </c>
      <c r="I79" s="17" t="s">
        <v>25</v>
      </c>
      <c r="J79" s="17" t="s">
        <v>25</v>
      </c>
      <c r="K79" s="17" t="s">
        <v>25</v>
      </c>
      <c r="L79" s="17" t="s">
        <v>25</v>
      </c>
      <c r="M79" s="17" t="s">
        <v>25</v>
      </c>
      <c r="N79" s="17">
        <v>84</v>
      </c>
      <c r="O79" s="17">
        <v>1.69</v>
      </c>
      <c r="P79" s="17">
        <v>169</v>
      </c>
      <c r="Q79" s="19">
        <f t="shared" si="35"/>
        <v>29.410734918245165</v>
      </c>
      <c r="R79" s="17" t="str">
        <f t="shared" si="53"/>
        <v>SOBREPESO GRADO 2</v>
      </c>
      <c r="S79" s="17">
        <v>95</v>
      </c>
      <c r="T79" s="21">
        <f t="shared" si="44"/>
        <v>0.56213017751479288</v>
      </c>
      <c r="U79" s="17">
        <v>2</v>
      </c>
      <c r="V79" s="19">
        <f>IF(S79="","-",IF(F79="f",0.439*S79+0.221*D79-9.4,0.567*S79+0.101*D79-31.8))</f>
        <v>26.811999999999994</v>
      </c>
      <c r="W79" s="17" t="str">
        <f t="shared" si="54"/>
        <v>alerta</v>
      </c>
      <c r="X79" s="53" t="s">
        <v>266</v>
      </c>
      <c r="Y79" s="20">
        <f>IF(S79="","-",IF(F79="f",IF(S79&lt;80,0,IF(S79&lt;88,0,IF(S79&gt;87.9999,1))),IF(S79&lt;94,0,IF(S79&lt;102,0,IF(S79&gt;101.999,1)))))</f>
        <v>0</v>
      </c>
      <c r="Z79" s="17">
        <v>102</v>
      </c>
      <c r="AA79" s="21">
        <f t="shared" si="36"/>
        <v>0.93137254901960786</v>
      </c>
      <c r="AB79" s="17" t="str">
        <f t="shared" si="55"/>
        <v>normal</v>
      </c>
      <c r="AC79" s="17">
        <v>110</v>
      </c>
      <c r="AD79" s="17">
        <v>80</v>
      </c>
      <c r="AE79" s="20">
        <f t="shared" si="45"/>
        <v>90</v>
      </c>
      <c r="AF79" s="20" t="s">
        <v>165</v>
      </c>
      <c r="AG79" s="20" t="s">
        <v>255</v>
      </c>
      <c r="AH79" s="21">
        <v>1</v>
      </c>
      <c r="AI79" s="20" t="s">
        <v>165</v>
      </c>
      <c r="AJ79" s="20" t="s">
        <v>255</v>
      </c>
      <c r="AK79" s="17" t="s">
        <v>25</v>
      </c>
      <c r="AL79" s="17" t="s">
        <v>95</v>
      </c>
      <c r="AM79" s="17">
        <v>6</v>
      </c>
      <c r="AN79" s="17" t="s">
        <v>165</v>
      </c>
      <c r="AO79" s="17">
        <v>1</v>
      </c>
      <c r="AP79" s="22" t="s">
        <v>255</v>
      </c>
      <c r="AQ79" s="17" t="s">
        <v>25</v>
      </c>
      <c r="AR79" s="17">
        <v>74</v>
      </c>
      <c r="AS79" s="17">
        <v>400</v>
      </c>
      <c r="AT79" s="17">
        <v>174</v>
      </c>
      <c r="AU79" s="17">
        <v>5.5</v>
      </c>
      <c r="AV79" s="17">
        <v>1.9</v>
      </c>
      <c r="AW79" s="17">
        <v>1</v>
      </c>
      <c r="AX79" s="24">
        <v>3.9</v>
      </c>
      <c r="AY79" s="24">
        <v>0.45</v>
      </c>
      <c r="AZ79" s="21">
        <f t="shared" si="50"/>
        <v>3.9</v>
      </c>
      <c r="BA79" s="21">
        <f t="shared" si="51"/>
        <v>5.5</v>
      </c>
      <c r="BB79" s="21" t="s">
        <v>173</v>
      </c>
      <c r="BC79" s="26" t="s">
        <v>248</v>
      </c>
      <c r="BD79" s="26" t="s">
        <v>255</v>
      </c>
      <c r="BE79" s="20">
        <v>1</v>
      </c>
      <c r="BF79" s="39">
        <v>1</v>
      </c>
      <c r="BG79" s="20">
        <f t="shared" si="46"/>
        <v>4</v>
      </c>
      <c r="BH79" s="17" t="s">
        <v>255</v>
      </c>
    </row>
    <row r="80" spans="1:60" x14ac:dyDescent="0.25">
      <c r="A80" s="17">
        <v>3</v>
      </c>
      <c r="B80" s="27" t="s">
        <v>121</v>
      </c>
      <c r="C80" s="18">
        <v>27049</v>
      </c>
      <c r="D80" s="38">
        <f ca="1">IF(C80="","",(TODAY()-C80)/365)</f>
        <v>47.161643835616438</v>
      </c>
      <c r="E80" s="19" t="str">
        <f t="shared" ca="1" si="52"/>
        <v>Entre 35 y 49 años</v>
      </c>
      <c r="F80" s="17" t="s">
        <v>21</v>
      </c>
      <c r="G80" s="17" t="s">
        <v>25</v>
      </c>
      <c r="H80" s="17" t="s">
        <v>25</v>
      </c>
      <c r="I80" s="17" t="s">
        <v>25</v>
      </c>
      <c r="J80" s="17" t="s">
        <v>25</v>
      </c>
      <c r="K80" s="17" t="s">
        <v>25</v>
      </c>
      <c r="L80" s="17" t="s">
        <v>25</v>
      </c>
      <c r="M80" s="17" t="s">
        <v>25</v>
      </c>
      <c r="N80" s="17">
        <v>83</v>
      </c>
      <c r="O80" s="17">
        <v>1.74</v>
      </c>
      <c r="P80" s="17">
        <v>174</v>
      </c>
      <c r="Q80" s="19">
        <f t="shared" si="35"/>
        <v>27.414453692693883</v>
      </c>
      <c r="R80" s="17" t="str">
        <f t="shared" si="53"/>
        <v>SOBREPESO GRADO 2</v>
      </c>
      <c r="S80" s="17">
        <v>98</v>
      </c>
      <c r="T80" s="21">
        <f t="shared" si="44"/>
        <v>0.56321839080459768</v>
      </c>
      <c r="U80" s="17">
        <v>2</v>
      </c>
      <c r="V80" s="19">
        <f ca="1">IF(S80="","-",IF(F80="f",0.439*S80+0.221*D80-9.4,0.567*S80+0.101*D80-31.8))</f>
        <v>28.529326027397257</v>
      </c>
      <c r="W80" s="17" t="str">
        <f t="shared" si="54"/>
        <v>alerta</v>
      </c>
      <c r="X80" s="53" t="s">
        <v>266</v>
      </c>
      <c r="Y80" s="20">
        <f>IF(S80="","-",IF(F80="f",IF(S80&lt;80,0,IF(S80&lt;88,0,IF(S80&gt;87.9999,1))),IF(S80&lt;94,0,IF(S80&lt;102,0,IF(S80&gt;101.999,1)))))</f>
        <v>0</v>
      </c>
      <c r="Z80" s="17">
        <v>106.5</v>
      </c>
      <c r="AA80" s="21">
        <f t="shared" si="36"/>
        <v>0.92018779342723001</v>
      </c>
      <c r="AB80" s="17" t="str">
        <f t="shared" si="55"/>
        <v>normal</v>
      </c>
      <c r="AC80" s="17">
        <v>120</v>
      </c>
      <c r="AD80" s="17">
        <v>80</v>
      </c>
      <c r="AE80" s="20">
        <f t="shared" si="45"/>
        <v>93.333333333333329</v>
      </c>
      <c r="AF80" s="20" t="s">
        <v>0</v>
      </c>
      <c r="AG80" s="20" t="s">
        <v>168</v>
      </c>
      <c r="AH80" s="21">
        <v>0</v>
      </c>
      <c r="AI80" s="20" t="s">
        <v>168</v>
      </c>
      <c r="AJ80" s="20" t="s">
        <v>168</v>
      </c>
      <c r="AK80" s="17" t="s">
        <v>25</v>
      </c>
      <c r="AL80" s="17" t="s">
        <v>25</v>
      </c>
      <c r="AM80" s="17">
        <v>3.9</v>
      </c>
      <c r="AN80" s="17" t="s">
        <v>168</v>
      </c>
      <c r="AO80" s="22">
        <v>0</v>
      </c>
      <c r="AP80" s="22" t="s">
        <v>168</v>
      </c>
      <c r="AQ80" s="17" t="s">
        <v>25</v>
      </c>
      <c r="AR80" s="17">
        <v>80</v>
      </c>
      <c r="AS80" s="17">
        <v>400</v>
      </c>
      <c r="AT80" s="17">
        <v>122</v>
      </c>
      <c r="AU80" s="17">
        <v>6</v>
      </c>
      <c r="AV80" s="17">
        <v>2.1</v>
      </c>
      <c r="AW80" s="17">
        <v>1</v>
      </c>
      <c r="AX80" s="24">
        <v>3.9</v>
      </c>
      <c r="AY80" s="24">
        <v>1.1000000000000001</v>
      </c>
      <c r="AZ80" s="21">
        <f t="shared" si="50"/>
        <v>3.9</v>
      </c>
      <c r="BA80" s="21">
        <f t="shared" si="51"/>
        <v>6</v>
      </c>
      <c r="BB80" s="26" t="s">
        <v>173</v>
      </c>
      <c r="BC80" s="26" t="s">
        <v>248</v>
      </c>
      <c r="BD80" s="26" t="s">
        <v>255</v>
      </c>
      <c r="BE80" s="25">
        <v>1</v>
      </c>
      <c r="BF80" s="39">
        <v>1</v>
      </c>
      <c r="BG80" s="20">
        <f t="shared" si="46"/>
        <v>2</v>
      </c>
      <c r="BH80" s="17" t="str">
        <f>IF(BG80&gt;2,"Sindrome Metabolico","Ausente")</f>
        <v>Ausente</v>
      </c>
    </row>
    <row r="81" spans="1:60" x14ac:dyDescent="0.25">
      <c r="A81" s="17">
        <v>164</v>
      </c>
      <c r="B81" s="16" t="s">
        <v>123</v>
      </c>
      <c r="C81" s="18">
        <v>30672</v>
      </c>
      <c r="D81" s="38">
        <f ca="1">IF(C81="","",(TODAY()-C81)/365)</f>
        <v>37.235616438356168</v>
      </c>
      <c r="E81" s="19" t="str">
        <f t="shared" ca="1" si="52"/>
        <v>Entre 35 y 49 años</v>
      </c>
      <c r="F81" s="17" t="s">
        <v>20</v>
      </c>
      <c r="G81" s="17" t="s">
        <v>25</v>
      </c>
      <c r="H81" s="17" t="s">
        <v>25</v>
      </c>
      <c r="I81" s="17" t="s">
        <v>25</v>
      </c>
      <c r="J81" s="17" t="s">
        <v>25</v>
      </c>
      <c r="K81" s="17" t="s">
        <v>25</v>
      </c>
      <c r="L81" s="17" t="s">
        <v>25</v>
      </c>
      <c r="M81" s="17" t="s">
        <v>25</v>
      </c>
      <c r="N81" s="17">
        <v>63</v>
      </c>
      <c r="O81" s="17">
        <v>1.56</v>
      </c>
      <c r="P81" s="17">
        <v>156</v>
      </c>
      <c r="Q81" s="19">
        <f t="shared" si="35"/>
        <v>25.88757396449704</v>
      </c>
      <c r="R81" s="17" t="str">
        <f t="shared" si="53"/>
        <v>SOBREPESO GRADO 1</v>
      </c>
      <c r="S81" s="17">
        <v>88</v>
      </c>
      <c r="T81" s="21">
        <f t="shared" si="44"/>
        <v>0.5641025641025641</v>
      </c>
      <c r="U81" s="17">
        <v>2</v>
      </c>
      <c r="V81" s="19">
        <f ca="1">IF(S81="","-",IF(F81="f",0.439*S81+0.221*D81-9.4,0.567*S81+0.101*D81-31.8))</f>
        <v>37.461071232876712</v>
      </c>
      <c r="W81" s="17" t="str">
        <f t="shared" si="54"/>
        <v>Obesidad Abdominal</v>
      </c>
      <c r="X81" s="53" t="s">
        <v>263</v>
      </c>
      <c r="Y81" s="20">
        <f>IF(S81="","-",IF(F81="f",IF(S81&lt;80,0,IF(S81&lt;88,0,IF(S81&gt;87.9999,1))),IF(S81&lt;94,0,IF(S81&lt;102,0,IF(S81&gt;101.999,1)))))</f>
        <v>1</v>
      </c>
      <c r="Z81" s="17">
        <v>103</v>
      </c>
      <c r="AA81" s="21">
        <f t="shared" si="36"/>
        <v>0.85436893203883491</v>
      </c>
      <c r="AB81" s="17" t="str">
        <f t="shared" si="55"/>
        <v>Obesidad Abdominal</v>
      </c>
      <c r="AC81" s="17">
        <v>120</v>
      </c>
      <c r="AD81" s="17">
        <v>80</v>
      </c>
      <c r="AE81" s="20">
        <f t="shared" si="45"/>
        <v>93.333333333333329</v>
      </c>
      <c r="AF81" s="20" t="s">
        <v>0</v>
      </c>
      <c r="AG81" s="20" t="s">
        <v>168</v>
      </c>
      <c r="AH81" s="21">
        <v>0</v>
      </c>
      <c r="AI81" s="20" t="s">
        <v>168</v>
      </c>
      <c r="AJ81" s="20" t="s">
        <v>168</v>
      </c>
      <c r="AK81" s="17" t="s">
        <v>25</v>
      </c>
      <c r="AL81" s="17" t="s">
        <v>25</v>
      </c>
      <c r="AM81" s="17">
        <v>5.2</v>
      </c>
      <c r="AN81" s="17" t="s">
        <v>168</v>
      </c>
      <c r="AO81" s="22">
        <v>0</v>
      </c>
      <c r="AP81" s="22" t="s">
        <v>168</v>
      </c>
      <c r="AQ81" s="17" t="s">
        <v>25</v>
      </c>
      <c r="AR81" s="17">
        <v>70</v>
      </c>
      <c r="AS81" s="17">
        <v>285</v>
      </c>
      <c r="AT81" s="17">
        <v>136</v>
      </c>
      <c r="AU81" s="17">
        <v>6</v>
      </c>
      <c r="AV81" s="17">
        <v>1.71</v>
      </c>
      <c r="AW81" s="17">
        <v>1.03</v>
      </c>
      <c r="AX81" s="24">
        <v>4.8</v>
      </c>
      <c r="AY81" s="24">
        <v>0.9</v>
      </c>
      <c r="AZ81" s="21">
        <f t="shared" si="50"/>
        <v>4.6601941747572813</v>
      </c>
      <c r="BA81" s="21">
        <f t="shared" si="51"/>
        <v>5.825242718446602</v>
      </c>
      <c r="BB81" s="21" t="s">
        <v>173</v>
      </c>
      <c r="BC81" s="26" t="s">
        <v>248</v>
      </c>
      <c r="BD81" s="26" t="s">
        <v>255</v>
      </c>
      <c r="BE81" s="39">
        <v>1</v>
      </c>
      <c r="BF81" s="25">
        <v>1</v>
      </c>
      <c r="BG81" s="20">
        <f t="shared" si="46"/>
        <v>3</v>
      </c>
      <c r="BH81" s="17" t="s">
        <v>255</v>
      </c>
    </row>
    <row r="82" spans="1:60" x14ac:dyDescent="0.25">
      <c r="A82" s="17">
        <v>81</v>
      </c>
      <c r="B82" s="16" t="s">
        <v>237</v>
      </c>
      <c r="C82" s="18">
        <v>25339</v>
      </c>
      <c r="D82" s="38">
        <f ca="1">IF(C82="","",(TODAY()-C82)/365)</f>
        <v>51.846575342465755</v>
      </c>
      <c r="E82" s="19" t="str">
        <f t="shared" ca="1" si="52"/>
        <v>Entre 40 y 64 años</v>
      </c>
      <c r="F82" s="17" t="s">
        <v>20</v>
      </c>
      <c r="G82" s="17" t="s">
        <v>25</v>
      </c>
      <c r="H82" s="17" t="s">
        <v>25</v>
      </c>
      <c r="I82" s="17" t="s">
        <v>25</v>
      </c>
      <c r="J82" s="17" t="s">
        <v>25</v>
      </c>
      <c r="K82" s="17" t="s">
        <v>25</v>
      </c>
      <c r="L82" s="17" t="s">
        <v>25</v>
      </c>
      <c r="M82" s="17" t="s">
        <v>25</v>
      </c>
      <c r="N82" s="17">
        <v>54.5</v>
      </c>
      <c r="O82" s="17">
        <v>1.52</v>
      </c>
      <c r="P82" s="17">
        <v>152</v>
      </c>
      <c r="Q82" s="19">
        <f t="shared" si="35"/>
        <v>23.588988919667589</v>
      </c>
      <c r="R82" s="17" t="str">
        <f t="shared" si="53"/>
        <v>NORMOPESO</v>
      </c>
      <c r="S82" s="17">
        <v>86</v>
      </c>
      <c r="T82" s="21">
        <f t="shared" si="44"/>
        <v>0.56578947368421051</v>
      </c>
      <c r="U82" s="17">
        <v>2</v>
      </c>
      <c r="V82" s="19">
        <v>39.529334246575338</v>
      </c>
      <c r="W82" s="17" t="str">
        <f t="shared" si="54"/>
        <v>alerta</v>
      </c>
      <c r="X82" s="53" t="s">
        <v>267</v>
      </c>
      <c r="Y82" s="20">
        <v>0</v>
      </c>
      <c r="Z82" s="17">
        <v>92</v>
      </c>
      <c r="AA82" s="21">
        <f t="shared" si="36"/>
        <v>0.93478260869565222</v>
      </c>
      <c r="AB82" s="17" t="str">
        <f t="shared" si="55"/>
        <v>Obesidad Abdominal</v>
      </c>
      <c r="AC82" s="17">
        <v>105</v>
      </c>
      <c r="AD82" s="17">
        <v>60</v>
      </c>
      <c r="AE82" s="20">
        <f t="shared" si="45"/>
        <v>75</v>
      </c>
      <c r="AF82" s="20" t="s">
        <v>0</v>
      </c>
      <c r="AG82" s="20" t="s">
        <v>168</v>
      </c>
      <c r="AH82" s="21">
        <v>0</v>
      </c>
      <c r="AI82" s="20" t="s">
        <v>168</v>
      </c>
      <c r="AJ82" s="20" t="s">
        <v>168</v>
      </c>
      <c r="AK82" s="17" t="s">
        <v>25</v>
      </c>
      <c r="AL82" s="17" t="s">
        <v>25</v>
      </c>
      <c r="AM82" s="17">
        <v>4.5</v>
      </c>
      <c r="AN82" s="17" t="s">
        <v>168</v>
      </c>
      <c r="AO82" s="17">
        <v>0</v>
      </c>
      <c r="AP82" s="22" t="s">
        <v>168</v>
      </c>
      <c r="AQ82" s="17" t="s">
        <v>25</v>
      </c>
      <c r="AR82" s="17">
        <v>96</v>
      </c>
      <c r="AS82" s="17">
        <v>254</v>
      </c>
      <c r="AT82" s="17">
        <v>108</v>
      </c>
      <c r="AU82" s="17">
        <v>4.8</v>
      </c>
      <c r="AV82" s="17">
        <v>1.1000000000000001</v>
      </c>
      <c r="AW82" s="17">
        <v>1.66</v>
      </c>
      <c r="AX82" s="24">
        <v>4.1100000000000003</v>
      </c>
      <c r="AY82" s="24">
        <v>0.81</v>
      </c>
      <c r="AZ82" s="21">
        <f t="shared" si="50"/>
        <v>2.4759036144578315</v>
      </c>
      <c r="BA82" s="21">
        <f t="shared" si="51"/>
        <v>2.8915662650602409</v>
      </c>
      <c r="BB82" s="40" t="s">
        <v>0</v>
      </c>
      <c r="BC82" s="39" t="s">
        <v>250</v>
      </c>
      <c r="BD82" s="39" t="s">
        <v>168</v>
      </c>
      <c r="BE82" s="42">
        <v>0</v>
      </c>
      <c r="BF82" s="20">
        <v>0</v>
      </c>
      <c r="BG82" s="20">
        <f t="shared" si="46"/>
        <v>0</v>
      </c>
      <c r="BH82" s="17" t="str">
        <f>IF(BG82&gt;2,"Sindrome Metabolico","Ausente")</f>
        <v>Ausente</v>
      </c>
    </row>
    <row r="83" spans="1:60" x14ac:dyDescent="0.25">
      <c r="A83" s="17">
        <v>45</v>
      </c>
      <c r="B83" s="16" t="s">
        <v>150</v>
      </c>
      <c r="D83" s="38">
        <v>57</v>
      </c>
      <c r="E83" s="19" t="str">
        <f t="shared" si="52"/>
        <v>Entre 40 y 64 años</v>
      </c>
      <c r="F83" s="17" t="s">
        <v>20</v>
      </c>
      <c r="G83" s="17" t="s">
        <v>25</v>
      </c>
      <c r="H83" s="17" t="s">
        <v>25</v>
      </c>
      <c r="I83" s="17" t="s">
        <v>25</v>
      </c>
      <c r="J83" s="17" t="s">
        <v>25</v>
      </c>
      <c r="K83" s="17" t="s">
        <v>25</v>
      </c>
      <c r="L83" s="17" t="s">
        <v>24</v>
      </c>
      <c r="M83" s="17" t="s">
        <v>25</v>
      </c>
      <c r="N83" s="17">
        <v>78</v>
      </c>
      <c r="O83" s="17">
        <v>1.69</v>
      </c>
      <c r="P83" s="17">
        <v>169</v>
      </c>
      <c r="Q83" s="19">
        <f t="shared" si="35"/>
        <v>27.309968138370508</v>
      </c>
      <c r="R83" s="17" t="str">
        <f t="shared" si="53"/>
        <v>SOBREPESO GRADO 2</v>
      </c>
      <c r="S83" s="17">
        <v>96</v>
      </c>
      <c r="T83" s="21">
        <f t="shared" si="44"/>
        <v>0.56804733727810652</v>
      </c>
      <c r="U83" s="17">
        <v>2</v>
      </c>
      <c r="V83" s="19">
        <f t="shared" ref="V83:V114" si="56">IF(S83="","-",IF(F83="f",0.439*S83+0.221*D83-9.4,0.567*S83+0.101*D83-31.8))</f>
        <v>45.341000000000001</v>
      </c>
      <c r="W83" s="17" t="str">
        <f t="shared" si="54"/>
        <v>Obesidad Abdominal</v>
      </c>
      <c r="X83" s="53" t="s">
        <v>263</v>
      </c>
      <c r="Y83" s="20">
        <f t="shared" ref="Y83:Y114" si="57">IF(S83="","-",IF(F83="f",IF(S83&lt;80,0,IF(S83&lt;88,0,IF(S83&gt;87.9999,1))),IF(S83&lt;94,0,IF(S83&lt;102,0,IF(S83&gt;101.999,1)))))</f>
        <v>1</v>
      </c>
      <c r="Z83" s="17">
        <v>100</v>
      </c>
      <c r="AA83" s="21">
        <f t="shared" si="36"/>
        <v>0.96</v>
      </c>
      <c r="AB83" s="17" t="str">
        <f t="shared" si="55"/>
        <v>Obesidad Abdominal</v>
      </c>
      <c r="AC83" s="17">
        <v>120</v>
      </c>
      <c r="AD83" s="17">
        <v>85</v>
      </c>
      <c r="AE83" s="20">
        <f t="shared" si="45"/>
        <v>96.666666666666671</v>
      </c>
      <c r="AF83" s="20" t="s">
        <v>0</v>
      </c>
      <c r="AG83" s="20" t="s">
        <v>168</v>
      </c>
      <c r="AH83" s="21">
        <v>0</v>
      </c>
      <c r="AI83" s="20" t="s">
        <v>168</v>
      </c>
      <c r="AJ83" s="20" t="s">
        <v>168</v>
      </c>
      <c r="AK83" s="17" t="s">
        <v>25</v>
      </c>
      <c r="AL83" s="17" t="s">
        <v>25</v>
      </c>
      <c r="AM83" s="17">
        <v>6.95</v>
      </c>
      <c r="AN83" s="17" t="s">
        <v>165</v>
      </c>
      <c r="AO83" s="17">
        <v>1</v>
      </c>
      <c r="AP83" s="22" t="s">
        <v>255</v>
      </c>
      <c r="AQ83" s="17" t="s">
        <v>25</v>
      </c>
      <c r="AR83" s="17">
        <v>84.1</v>
      </c>
      <c r="AS83" s="17">
        <v>416</v>
      </c>
      <c r="AT83" s="17">
        <v>95</v>
      </c>
      <c r="AU83" s="17">
        <v>6.4</v>
      </c>
      <c r="AV83" s="17">
        <v>2.0299999999999998</v>
      </c>
      <c r="AW83" s="17">
        <v>0.78</v>
      </c>
      <c r="AX83" s="24">
        <v>5.3</v>
      </c>
      <c r="AY83" s="24">
        <v>0.7</v>
      </c>
      <c r="AZ83" s="21">
        <f t="shared" si="50"/>
        <v>6.7948717948717947</v>
      </c>
      <c r="BA83" s="21">
        <f t="shared" si="51"/>
        <v>8.2051282051282062</v>
      </c>
      <c r="BB83" s="26" t="s">
        <v>173</v>
      </c>
      <c r="BC83" s="26" t="s">
        <v>248</v>
      </c>
      <c r="BD83" s="26" t="s">
        <v>255</v>
      </c>
      <c r="BE83" s="40">
        <v>1</v>
      </c>
      <c r="BF83" s="25">
        <v>0</v>
      </c>
      <c r="BG83" s="20">
        <f t="shared" si="46"/>
        <v>3</v>
      </c>
      <c r="BH83" s="17" t="s">
        <v>255</v>
      </c>
    </row>
    <row r="84" spans="1:60" x14ac:dyDescent="0.25">
      <c r="A84" s="17">
        <v>160</v>
      </c>
      <c r="B84" s="16" t="s">
        <v>219</v>
      </c>
      <c r="C84" s="18">
        <v>23597</v>
      </c>
      <c r="D84" s="38">
        <f t="shared" ref="D84:D102" ca="1" si="58">IF(C84="","",(TODAY()-C84)/365)</f>
        <v>56.61917808219178</v>
      </c>
      <c r="E84" s="19" t="str">
        <f t="shared" ca="1" si="52"/>
        <v>Entre 40 y 64 años</v>
      </c>
      <c r="F84" s="17" t="s">
        <v>20</v>
      </c>
      <c r="G84" s="17" t="s">
        <v>25</v>
      </c>
      <c r="H84" s="17" t="s">
        <v>25</v>
      </c>
      <c r="I84" s="17" t="s">
        <v>25</v>
      </c>
      <c r="J84" s="17" t="s">
        <v>25</v>
      </c>
      <c r="K84" s="17" t="s">
        <v>25</v>
      </c>
      <c r="L84" s="17" t="s">
        <v>25</v>
      </c>
      <c r="M84" s="17" t="s">
        <v>25</v>
      </c>
      <c r="N84" s="17">
        <v>54.2</v>
      </c>
      <c r="O84" s="17">
        <v>1.52</v>
      </c>
      <c r="P84" s="17">
        <v>152</v>
      </c>
      <c r="Q84" s="19">
        <f t="shared" si="35"/>
        <v>23.459141274238227</v>
      </c>
      <c r="R84" s="17" t="str">
        <f t="shared" si="53"/>
        <v>NORMOPESO</v>
      </c>
      <c r="S84" s="17">
        <v>86.9</v>
      </c>
      <c r="T84" s="21">
        <f t="shared" si="44"/>
        <v>0.57171052631578956</v>
      </c>
      <c r="U84" s="17">
        <v>2</v>
      </c>
      <c r="V84" s="19">
        <f t="shared" ca="1" si="56"/>
        <v>41.261938356164386</v>
      </c>
      <c r="W84" s="17" t="str">
        <f t="shared" si="54"/>
        <v>alerta</v>
      </c>
      <c r="X84" s="53" t="s">
        <v>267</v>
      </c>
      <c r="Y84" s="20">
        <f t="shared" si="57"/>
        <v>0</v>
      </c>
      <c r="Z84" s="17">
        <v>102</v>
      </c>
      <c r="AA84" s="21">
        <f t="shared" si="36"/>
        <v>0.85196078431372557</v>
      </c>
      <c r="AB84" s="17" t="str">
        <f t="shared" si="55"/>
        <v>Obesidad Abdominal</v>
      </c>
      <c r="AC84" s="17">
        <v>120</v>
      </c>
      <c r="AD84" s="17">
        <v>80</v>
      </c>
      <c r="AE84" s="20">
        <f t="shared" si="45"/>
        <v>93.333333333333329</v>
      </c>
      <c r="AF84" s="20" t="s">
        <v>0</v>
      </c>
      <c r="AG84" s="20" t="s">
        <v>168</v>
      </c>
      <c r="AH84" s="21">
        <v>0</v>
      </c>
      <c r="AI84" s="20" t="s">
        <v>168</v>
      </c>
      <c r="AJ84" s="20" t="s">
        <v>168</v>
      </c>
      <c r="AK84" s="17" t="s">
        <v>25</v>
      </c>
      <c r="AL84" s="17" t="s">
        <v>25</v>
      </c>
      <c r="AM84" s="17">
        <v>4.9000000000000004</v>
      </c>
      <c r="AN84" s="17" t="s">
        <v>168</v>
      </c>
      <c r="AO84" s="17">
        <v>0</v>
      </c>
      <c r="AP84" s="22" t="s">
        <v>168</v>
      </c>
      <c r="AQ84" s="17" t="s">
        <v>25</v>
      </c>
      <c r="AR84" s="17">
        <v>78</v>
      </c>
      <c r="AS84" s="17">
        <v>249</v>
      </c>
      <c r="AT84" s="17">
        <v>101</v>
      </c>
      <c r="AU84" s="17">
        <v>3.4</v>
      </c>
      <c r="AV84" s="17">
        <v>0.9</v>
      </c>
      <c r="AW84" s="17">
        <v>1.25</v>
      </c>
      <c r="AX84" s="24">
        <v>4.1500000000000004</v>
      </c>
      <c r="AY84" s="24">
        <v>0.45</v>
      </c>
      <c r="AZ84" s="21">
        <f t="shared" si="50"/>
        <v>3.3200000000000003</v>
      </c>
      <c r="BA84" s="21">
        <f t="shared" si="51"/>
        <v>2.7199999999999998</v>
      </c>
      <c r="BB84" s="40" t="s">
        <v>0</v>
      </c>
      <c r="BC84" s="39" t="s">
        <v>250</v>
      </c>
      <c r="BD84" s="39" t="s">
        <v>168</v>
      </c>
      <c r="BE84" s="39">
        <v>0</v>
      </c>
      <c r="BF84" s="39">
        <v>0</v>
      </c>
      <c r="BG84" s="20">
        <f t="shared" si="46"/>
        <v>0</v>
      </c>
      <c r="BH84" s="17" t="str">
        <f>IF(BG84&gt;2,"Sindrome Metabolico","Ausente")</f>
        <v>Ausente</v>
      </c>
    </row>
    <row r="85" spans="1:60" ht="15.75" x14ac:dyDescent="0.25">
      <c r="A85" s="17">
        <v>34</v>
      </c>
      <c r="B85" s="16" t="s">
        <v>31</v>
      </c>
      <c r="C85" s="18">
        <v>24811</v>
      </c>
      <c r="D85" s="38">
        <f t="shared" ca="1" si="58"/>
        <v>53.293150684931504</v>
      </c>
      <c r="E85" s="19" t="str">
        <f t="shared" ca="1" si="52"/>
        <v>Entre 40 y 64 años</v>
      </c>
      <c r="F85" s="17" t="s">
        <v>20</v>
      </c>
      <c r="G85" s="17" t="s">
        <v>24</v>
      </c>
      <c r="H85" s="17" t="s">
        <v>25</v>
      </c>
      <c r="I85" s="17" t="s">
        <v>25</v>
      </c>
      <c r="J85" s="17" t="s">
        <v>25</v>
      </c>
      <c r="K85" s="17" t="s">
        <v>24</v>
      </c>
      <c r="L85" s="17" t="s">
        <v>25</v>
      </c>
      <c r="M85" s="17" t="s">
        <v>25</v>
      </c>
      <c r="N85" s="17">
        <v>75.900000000000006</v>
      </c>
      <c r="O85" s="17">
        <v>1.61</v>
      </c>
      <c r="P85" s="17">
        <v>161</v>
      </c>
      <c r="Q85" s="19">
        <f t="shared" si="35"/>
        <v>29.281277728482696</v>
      </c>
      <c r="R85" s="17" t="str">
        <f t="shared" si="53"/>
        <v>SOBREPESO GRADO 2</v>
      </c>
      <c r="S85" s="17">
        <v>92.5</v>
      </c>
      <c r="T85" s="21">
        <f t="shared" si="44"/>
        <v>0.57453416149068326</v>
      </c>
      <c r="U85" s="17">
        <v>2</v>
      </c>
      <c r="V85" s="19">
        <f t="shared" ca="1" si="56"/>
        <v>42.985286301369868</v>
      </c>
      <c r="W85" s="17" t="str">
        <f t="shared" si="54"/>
        <v>Obesidad Abdominal</v>
      </c>
      <c r="X85" s="53" t="s">
        <v>263</v>
      </c>
      <c r="Y85" s="20">
        <f t="shared" si="57"/>
        <v>1</v>
      </c>
      <c r="Z85" s="17">
        <v>110.5</v>
      </c>
      <c r="AA85" s="21">
        <f t="shared" si="36"/>
        <v>0.83710407239819007</v>
      </c>
      <c r="AB85" s="17" t="str">
        <f t="shared" si="55"/>
        <v>Obesidad Abdominal</v>
      </c>
      <c r="AC85" s="17">
        <v>130</v>
      </c>
      <c r="AD85" s="17">
        <v>90</v>
      </c>
      <c r="AE85" s="20">
        <f t="shared" si="45"/>
        <v>103.33333333333333</v>
      </c>
      <c r="AF85" s="20" t="s">
        <v>166</v>
      </c>
      <c r="AG85" s="20" t="s">
        <v>255</v>
      </c>
      <c r="AH85" s="21">
        <v>1</v>
      </c>
      <c r="AI85" s="20" t="s">
        <v>165</v>
      </c>
      <c r="AJ85" s="20" t="s">
        <v>255</v>
      </c>
      <c r="AK85" s="17" t="s">
        <v>24</v>
      </c>
      <c r="AL85" s="17" t="s">
        <v>95</v>
      </c>
      <c r="AM85" s="17">
        <v>5.9</v>
      </c>
      <c r="AN85" s="10" t="s">
        <v>170</v>
      </c>
      <c r="AO85" s="17">
        <v>1</v>
      </c>
      <c r="AP85" s="22" t="s">
        <v>255</v>
      </c>
      <c r="AQ85" s="17" t="s">
        <v>24</v>
      </c>
      <c r="AR85" s="17">
        <v>75</v>
      </c>
      <c r="AS85" s="17">
        <v>481</v>
      </c>
      <c r="AT85" s="17">
        <v>200</v>
      </c>
      <c r="AU85" s="17">
        <v>4.9000000000000004</v>
      </c>
      <c r="AV85" s="17">
        <v>2</v>
      </c>
      <c r="AW85" s="10">
        <v>1.1299999999999999</v>
      </c>
      <c r="AX85" s="24">
        <v>5.2</v>
      </c>
      <c r="AY85" s="24">
        <v>1</v>
      </c>
      <c r="AZ85" s="21">
        <f t="shared" si="50"/>
        <v>4.6017699115044257</v>
      </c>
      <c r="BA85" s="21">
        <f t="shared" si="51"/>
        <v>4.3362831858407089</v>
      </c>
      <c r="BB85" s="26" t="s">
        <v>174</v>
      </c>
      <c r="BC85" s="26" t="s">
        <v>248</v>
      </c>
      <c r="BD85" s="26" t="s">
        <v>255</v>
      </c>
      <c r="BE85" s="20">
        <v>1</v>
      </c>
      <c r="BF85" s="39">
        <v>1</v>
      </c>
      <c r="BG85" s="20">
        <f t="shared" si="46"/>
        <v>5</v>
      </c>
      <c r="BH85" s="17" t="s">
        <v>255</v>
      </c>
    </row>
    <row r="86" spans="1:60" x14ac:dyDescent="0.25">
      <c r="A86" s="17">
        <v>85</v>
      </c>
      <c r="B86" s="16" t="s">
        <v>30</v>
      </c>
      <c r="C86" s="18">
        <v>32047</v>
      </c>
      <c r="D86" s="38">
        <f t="shared" ca="1" si="58"/>
        <v>33.468493150684928</v>
      </c>
      <c r="E86" s="19" t="str">
        <f t="shared" ca="1" si="52"/>
        <v>Entre 20 y 34 años</v>
      </c>
      <c r="F86" s="17" t="s">
        <v>20</v>
      </c>
      <c r="G86" s="17" t="s">
        <v>25</v>
      </c>
      <c r="H86" s="17" t="s">
        <v>24</v>
      </c>
      <c r="I86" s="17" t="s">
        <v>25</v>
      </c>
      <c r="J86" s="17" t="s">
        <v>25</v>
      </c>
      <c r="K86" s="17" t="s">
        <v>25</v>
      </c>
      <c r="L86" s="17" t="s">
        <v>25</v>
      </c>
      <c r="M86" s="17" t="s">
        <v>25</v>
      </c>
      <c r="N86" s="17">
        <v>61.7</v>
      </c>
      <c r="O86" s="17">
        <v>1.53</v>
      </c>
      <c r="P86" s="17">
        <v>153</v>
      </c>
      <c r="Q86" s="19">
        <f t="shared" si="35"/>
        <v>26.357383912170533</v>
      </c>
      <c r="R86" s="17" t="str">
        <f t="shared" si="53"/>
        <v>SOBREPESO GRADO 1</v>
      </c>
      <c r="S86" s="17">
        <v>88</v>
      </c>
      <c r="T86" s="21">
        <f t="shared" si="44"/>
        <v>0.57516339869281041</v>
      </c>
      <c r="U86" s="17">
        <v>2</v>
      </c>
      <c r="V86" s="19">
        <f t="shared" ca="1" si="56"/>
        <v>36.62853698630137</v>
      </c>
      <c r="W86" s="17" t="str">
        <f t="shared" si="54"/>
        <v>Obesidad Abdominal</v>
      </c>
      <c r="X86" s="53" t="s">
        <v>263</v>
      </c>
      <c r="Y86" s="20">
        <f t="shared" si="57"/>
        <v>1</v>
      </c>
      <c r="Z86" s="17">
        <v>100</v>
      </c>
      <c r="AA86" s="21">
        <f t="shared" si="36"/>
        <v>0.88</v>
      </c>
      <c r="AB86" s="17" t="str">
        <f t="shared" si="55"/>
        <v>Obesidad Abdominal</v>
      </c>
      <c r="AC86" s="17">
        <v>135</v>
      </c>
      <c r="AD86" s="17">
        <v>90</v>
      </c>
      <c r="AE86" s="20">
        <f t="shared" si="45"/>
        <v>105</v>
      </c>
      <c r="AF86" s="20" t="s">
        <v>165</v>
      </c>
      <c r="AG86" s="20" t="s">
        <v>255</v>
      </c>
      <c r="AH86" s="21">
        <v>1</v>
      </c>
      <c r="AI86" s="20" t="s">
        <v>165</v>
      </c>
      <c r="AJ86" s="20" t="s">
        <v>255</v>
      </c>
      <c r="AK86" s="17" t="s">
        <v>25</v>
      </c>
      <c r="AL86" s="17" t="s">
        <v>95</v>
      </c>
      <c r="AM86" s="17">
        <v>5.7</v>
      </c>
      <c r="AN86" s="17" t="s">
        <v>168</v>
      </c>
      <c r="AO86" s="17">
        <v>1</v>
      </c>
      <c r="AP86" s="22" t="s">
        <v>168</v>
      </c>
      <c r="AQ86" s="17" t="s">
        <v>25</v>
      </c>
      <c r="AR86" s="17">
        <v>84</v>
      </c>
      <c r="AS86" s="17">
        <v>385</v>
      </c>
      <c r="AT86" s="17">
        <v>264</v>
      </c>
      <c r="AU86" s="17">
        <v>5.7</v>
      </c>
      <c r="AV86" s="17">
        <v>1.81</v>
      </c>
      <c r="AW86" s="17">
        <v>0.9</v>
      </c>
      <c r="AX86" s="24">
        <v>4.1100000000000003</v>
      </c>
      <c r="AY86" s="24">
        <v>0.6</v>
      </c>
      <c r="AZ86" s="21">
        <f t="shared" si="50"/>
        <v>4.5666666666666673</v>
      </c>
      <c r="BA86" s="21">
        <f t="shared" si="51"/>
        <v>6.333333333333333</v>
      </c>
      <c r="BB86" s="21" t="s">
        <v>173</v>
      </c>
      <c r="BC86" s="26" t="s">
        <v>247</v>
      </c>
      <c r="BD86" s="26" t="s">
        <v>255</v>
      </c>
      <c r="BE86" s="39">
        <v>1</v>
      </c>
      <c r="BF86" s="25">
        <v>1</v>
      </c>
      <c r="BG86" s="20">
        <f t="shared" si="46"/>
        <v>5</v>
      </c>
      <c r="BH86" s="17" t="s">
        <v>255</v>
      </c>
    </row>
    <row r="87" spans="1:60" x14ac:dyDescent="0.25">
      <c r="A87" s="17">
        <v>140</v>
      </c>
      <c r="B87" s="16" t="s">
        <v>233</v>
      </c>
      <c r="C87" s="18">
        <v>23747</v>
      </c>
      <c r="D87" s="38">
        <f t="shared" ca="1" si="58"/>
        <v>56.208219178082189</v>
      </c>
      <c r="E87" s="19" t="str">
        <f t="shared" ca="1" si="52"/>
        <v>Entre 40 y 64 años</v>
      </c>
      <c r="F87" s="17" t="s">
        <v>20</v>
      </c>
      <c r="G87" s="17" t="s">
        <v>25</v>
      </c>
      <c r="H87" s="17" t="s">
        <v>25</v>
      </c>
      <c r="I87" s="17" t="s">
        <v>25</v>
      </c>
      <c r="J87" s="17" t="s">
        <v>25</v>
      </c>
      <c r="K87" s="17" t="s">
        <v>25</v>
      </c>
      <c r="L87" s="17" t="s">
        <v>24</v>
      </c>
      <c r="M87" s="17" t="s">
        <v>25</v>
      </c>
      <c r="N87" s="17">
        <v>50.9</v>
      </c>
      <c r="O87" s="17">
        <v>1.46</v>
      </c>
      <c r="P87" s="17">
        <v>146</v>
      </c>
      <c r="Q87" s="19">
        <f t="shared" si="35"/>
        <v>23.878776505911055</v>
      </c>
      <c r="R87" s="17" t="str">
        <f t="shared" si="53"/>
        <v>NORMOPESO</v>
      </c>
      <c r="S87" s="17">
        <v>84</v>
      </c>
      <c r="T87" s="21">
        <f t="shared" si="44"/>
        <v>0.57534246575342463</v>
      </c>
      <c r="U87" s="17">
        <v>2</v>
      </c>
      <c r="V87" s="19">
        <f t="shared" ca="1" si="56"/>
        <v>39.898016438356159</v>
      </c>
      <c r="W87" s="17" t="str">
        <f t="shared" si="54"/>
        <v>alerta</v>
      </c>
      <c r="X87" s="53" t="s">
        <v>267</v>
      </c>
      <c r="Y87" s="20">
        <f t="shared" si="57"/>
        <v>0</v>
      </c>
      <c r="Z87" s="17">
        <v>94</v>
      </c>
      <c r="AA87" s="21">
        <f t="shared" si="36"/>
        <v>0.8936170212765957</v>
      </c>
      <c r="AB87" s="17" t="str">
        <f t="shared" si="55"/>
        <v>Obesidad Abdominal</v>
      </c>
      <c r="AC87" s="17">
        <v>120</v>
      </c>
      <c r="AD87" s="17">
        <v>60</v>
      </c>
      <c r="AE87" s="20">
        <f t="shared" si="45"/>
        <v>80</v>
      </c>
      <c r="AF87" s="20" t="s">
        <v>0</v>
      </c>
      <c r="AG87" s="20" t="s">
        <v>168</v>
      </c>
      <c r="AH87" s="21">
        <v>0</v>
      </c>
      <c r="AI87" s="20" t="s">
        <v>168</v>
      </c>
      <c r="AJ87" s="20" t="s">
        <v>168</v>
      </c>
      <c r="AK87" s="17" t="s">
        <v>25</v>
      </c>
      <c r="AL87" s="17" t="s">
        <v>25</v>
      </c>
      <c r="AM87" s="17">
        <v>4.2</v>
      </c>
      <c r="AN87" s="17" t="s">
        <v>168</v>
      </c>
      <c r="AO87" s="22">
        <v>0</v>
      </c>
      <c r="AP87" s="22" t="s">
        <v>168</v>
      </c>
      <c r="AQ87" s="17" t="s">
        <v>25</v>
      </c>
      <c r="AR87" s="17">
        <v>86</v>
      </c>
      <c r="AS87" s="17">
        <v>256</v>
      </c>
      <c r="AT87" s="17">
        <v>94</v>
      </c>
      <c r="AU87" s="17">
        <v>4.5999999999999996</v>
      </c>
      <c r="AV87" s="17">
        <v>1.02</v>
      </c>
      <c r="AW87" s="17">
        <v>1.54</v>
      </c>
      <c r="AX87" s="24">
        <v>4.1500000000000004</v>
      </c>
      <c r="AY87" s="24">
        <v>0.6</v>
      </c>
      <c r="AZ87" s="21">
        <f t="shared" si="50"/>
        <v>2.6948051948051948</v>
      </c>
      <c r="BA87" s="21">
        <f t="shared" si="51"/>
        <v>2.9870129870129869</v>
      </c>
      <c r="BB87" s="40" t="s">
        <v>0</v>
      </c>
      <c r="BC87" s="39" t="s">
        <v>250</v>
      </c>
      <c r="BD87" s="39" t="s">
        <v>168</v>
      </c>
      <c r="BE87" s="42">
        <v>0</v>
      </c>
      <c r="BF87" s="20">
        <v>0</v>
      </c>
      <c r="BG87" s="20">
        <f t="shared" si="46"/>
        <v>0</v>
      </c>
      <c r="BH87" s="17" t="str">
        <f>IF(BG87&gt;2,"Sindrome Metabolico","Ausente")</f>
        <v>Ausente</v>
      </c>
    </row>
    <row r="88" spans="1:60" x14ac:dyDescent="0.25">
      <c r="A88" s="17">
        <v>63</v>
      </c>
      <c r="B88" s="16" t="s">
        <v>218</v>
      </c>
      <c r="C88" s="18">
        <v>23681</v>
      </c>
      <c r="D88" s="38">
        <f t="shared" ca="1" si="58"/>
        <v>56.389041095890413</v>
      </c>
      <c r="E88" s="19" t="str">
        <f t="shared" ca="1" si="52"/>
        <v>Entre 40 y 64 años</v>
      </c>
      <c r="F88" s="17" t="s">
        <v>20</v>
      </c>
      <c r="G88" s="17" t="s">
        <v>25</v>
      </c>
      <c r="H88" s="17" t="s">
        <v>25</v>
      </c>
      <c r="I88" s="17" t="s">
        <v>25</v>
      </c>
      <c r="J88" s="17" t="s">
        <v>25</v>
      </c>
      <c r="K88" s="17" t="s">
        <v>25</v>
      </c>
      <c r="L88" s="17" t="s">
        <v>25</v>
      </c>
      <c r="M88" s="17" t="s">
        <v>25</v>
      </c>
      <c r="N88" s="17">
        <v>54.1</v>
      </c>
      <c r="O88" s="17">
        <v>1.49</v>
      </c>
      <c r="P88" s="17">
        <v>149</v>
      </c>
      <c r="Q88" s="19">
        <f t="shared" ref="Q88:Q119" si="59">IF(N88="","-",N88/(O88)^2)</f>
        <v>24.368271699472999</v>
      </c>
      <c r="R88" s="17" t="str">
        <f t="shared" si="53"/>
        <v>NORMOPESO</v>
      </c>
      <c r="S88" s="17">
        <v>85.9</v>
      </c>
      <c r="T88" s="21">
        <f t="shared" si="44"/>
        <v>0.57651006711409403</v>
      </c>
      <c r="U88" s="17">
        <v>2</v>
      </c>
      <c r="V88" s="19">
        <f t="shared" ca="1" si="56"/>
        <v>40.77207808219179</v>
      </c>
      <c r="W88" s="17" t="str">
        <f t="shared" si="54"/>
        <v>alerta</v>
      </c>
      <c r="X88" s="53" t="s">
        <v>267</v>
      </c>
      <c r="Y88" s="20">
        <f t="shared" si="57"/>
        <v>0</v>
      </c>
      <c r="Z88" s="17">
        <v>116</v>
      </c>
      <c r="AA88" s="21">
        <f t="shared" ref="AA88:AA119" si="60">IF(S88="","-",S88/Z88)</f>
        <v>0.74051724137931041</v>
      </c>
      <c r="AB88" s="17" t="str">
        <f t="shared" si="55"/>
        <v>normal</v>
      </c>
      <c r="AC88" s="17">
        <v>120</v>
      </c>
      <c r="AD88" s="17">
        <v>80</v>
      </c>
      <c r="AE88" s="20">
        <f t="shared" si="45"/>
        <v>93.333333333333329</v>
      </c>
      <c r="AF88" s="20" t="s">
        <v>0</v>
      </c>
      <c r="AG88" s="20" t="s">
        <v>168</v>
      </c>
      <c r="AH88" s="21">
        <v>0</v>
      </c>
      <c r="AI88" s="20" t="s">
        <v>168</v>
      </c>
      <c r="AJ88" s="20" t="s">
        <v>168</v>
      </c>
      <c r="AK88" s="17" t="s">
        <v>25</v>
      </c>
      <c r="AL88" s="17" t="s">
        <v>25</v>
      </c>
      <c r="AM88" s="17">
        <v>5.3</v>
      </c>
      <c r="AN88" s="17" t="s">
        <v>168</v>
      </c>
      <c r="AO88" s="17">
        <v>0</v>
      </c>
      <c r="AP88" s="22" t="s">
        <v>168</v>
      </c>
      <c r="AQ88" s="17" t="s">
        <v>25</v>
      </c>
      <c r="AR88" s="17">
        <v>81</v>
      </c>
      <c r="AS88" s="17">
        <v>235</v>
      </c>
      <c r="AT88" s="17">
        <v>124</v>
      </c>
      <c r="AU88" s="17">
        <v>4.84</v>
      </c>
      <c r="AV88" s="17">
        <v>0.9</v>
      </c>
      <c r="AW88" s="17">
        <v>1.32</v>
      </c>
      <c r="AX88" s="24">
        <v>4.1100000000000003</v>
      </c>
      <c r="AY88" s="24">
        <v>0.45</v>
      </c>
      <c r="AZ88" s="21">
        <f t="shared" si="50"/>
        <v>3.1136363636363638</v>
      </c>
      <c r="BA88" s="21">
        <f t="shared" si="51"/>
        <v>3.6666666666666665</v>
      </c>
      <c r="BB88" s="40" t="s">
        <v>0</v>
      </c>
      <c r="BC88" s="39" t="s">
        <v>250</v>
      </c>
      <c r="BD88" s="39" t="s">
        <v>168</v>
      </c>
      <c r="BE88" s="40">
        <v>0</v>
      </c>
      <c r="BF88" s="39">
        <v>0</v>
      </c>
      <c r="BG88" s="20">
        <f t="shared" si="46"/>
        <v>0</v>
      </c>
      <c r="BH88" s="17" t="str">
        <f>IF(BG88&gt;2,"Sindrome Metabolico","Ausente")</f>
        <v>Ausente</v>
      </c>
    </row>
    <row r="89" spans="1:60" x14ac:dyDescent="0.25">
      <c r="A89" s="17">
        <v>130</v>
      </c>
      <c r="B89" s="16" t="s">
        <v>104</v>
      </c>
      <c r="C89" s="18">
        <v>27668</v>
      </c>
      <c r="D89" s="38">
        <f t="shared" ca="1" si="58"/>
        <v>45.465753424657535</v>
      </c>
      <c r="E89" s="19" t="str">
        <f t="shared" ca="1" si="52"/>
        <v>Entre 35 y 49 años</v>
      </c>
      <c r="F89" s="17" t="s">
        <v>21</v>
      </c>
      <c r="G89" s="17" t="s">
        <v>25</v>
      </c>
      <c r="H89" s="17" t="s">
        <v>25</v>
      </c>
      <c r="I89" s="17" t="s">
        <v>25</v>
      </c>
      <c r="J89" s="17" t="s">
        <v>25</v>
      </c>
      <c r="K89" s="17" t="s">
        <v>25</v>
      </c>
      <c r="L89" s="17" t="s">
        <v>25</v>
      </c>
      <c r="M89" s="17" t="s">
        <v>25</v>
      </c>
      <c r="N89" s="17">
        <v>89.1</v>
      </c>
      <c r="O89" s="17">
        <v>1.76</v>
      </c>
      <c r="P89" s="17">
        <v>176</v>
      </c>
      <c r="Q89" s="19">
        <f t="shared" si="59"/>
        <v>28.764204545454543</v>
      </c>
      <c r="R89" s="17" t="str">
        <f t="shared" si="53"/>
        <v>SOBREPESO GRADO 2</v>
      </c>
      <c r="S89" s="17">
        <v>101.5</v>
      </c>
      <c r="T89" s="21">
        <f t="shared" si="44"/>
        <v>0.57670454545454541</v>
      </c>
      <c r="U89" s="17">
        <v>2</v>
      </c>
      <c r="V89" s="19">
        <f t="shared" ca="1" si="56"/>
        <v>30.3425410958904</v>
      </c>
      <c r="W89" s="17" t="str">
        <f t="shared" si="54"/>
        <v>alerta</v>
      </c>
      <c r="X89" s="53" t="s">
        <v>266</v>
      </c>
      <c r="Y89" s="20">
        <f t="shared" si="57"/>
        <v>0</v>
      </c>
      <c r="Z89" s="17">
        <v>107</v>
      </c>
      <c r="AA89" s="21">
        <f t="shared" si="60"/>
        <v>0.94859813084112155</v>
      </c>
      <c r="AB89" s="17" t="str">
        <f t="shared" si="55"/>
        <v>normal</v>
      </c>
      <c r="AC89" s="17">
        <v>120</v>
      </c>
      <c r="AD89" s="17">
        <v>80</v>
      </c>
      <c r="AE89" s="20">
        <f t="shared" si="45"/>
        <v>93.333333333333329</v>
      </c>
      <c r="AF89" s="20" t="s">
        <v>166</v>
      </c>
      <c r="AG89" s="20" t="s">
        <v>255</v>
      </c>
      <c r="AH89" s="21">
        <v>1</v>
      </c>
      <c r="AI89" s="20" t="s">
        <v>165</v>
      </c>
      <c r="AJ89" s="20" t="s">
        <v>255</v>
      </c>
      <c r="AK89" s="17" t="s">
        <v>24</v>
      </c>
      <c r="AL89" s="17" t="s">
        <v>28</v>
      </c>
      <c r="AM89" s="17">
        <v>5.5</v>
      </c>
      <c r="AN89" s="17" t="s">
        <v>168</v>
      </c>
      <c r="AO89" s="22">
        <v>1</v>
      </c>
      <c r="AP89" s="22" t="s">
        <v>168</v>
      </c>
      <c r="AQ89" s="17" t="s">
        <v>25</v>
      </c>
      <c r="AR89" s="17">
        <v>69</v>
      </c>
      <c r="AS89" s="17">
        <v>324</v>
      </c>
      <c r="AT89" s="17">
        <v>299</v>
      </c>
      <c r="AU89" s="17">
        <v>4.9000000000000004</v>
      </c>
      <c r="AV89" s="17">
        <v>1.2</v>
      </c>
      <c r="AW89" s="17">
        <v>1.3</v>
      </c>
      <c r="AX89" s="24">
        <v>4.8</v>
      </c>
      <c r="AY89" s="24">
        <v>1.1000000000000001</v>
      </c>
      <c r="AZ89" s="21">
        <f t="shared" si="50"/>
        <v>3.6923076923076921</v>
      </c>
      <c r="BA89" s="21">
        <f t="shared" si="51"/>
        <v>3.7692307692307692</v>
      </c>
      <c r="BB89" s="40" t="s">
        <v>0</v>
      </c>
      <c r="BC89" s="39" t="s">
        <v>250</v>
      </c>
      <c r="BD89" s="39" t="s">
        <v>168</v>
      </c>
      <c r="BE89" s="40">
        <v>0</v>
      </c>
      <c r="BF89" s="20">
        <v>0</v>
      </c>
      <c r="BG89" s="20">
        <f t="shared" si="46"/>
        <v>2</v>
      </c>
      <c r="BH89" s="17" t="str">
        <f>IF(BG89&gt;2,"Sindrome Metabolico","Ausente")</f>
        <v>Ausente</v>
      </c>
    </row>
    <row r="90" spans="1:60" ht="15.75" x14ac:dyDescent="0.25">
      <c r="A90" s="17">
        <v>98</v>
      </c>
      <c r="B90" s="16" t="s">
        <v>118</v>
      </c>
      <c r="C90" s="18">
        <v>27054</v>
      </c>
      <c r="D90" s="38">
        <f t="shared" ca="1" si="58"/>
        <v>47.147945205479452</v>
      </c>
      <c r="E90" s="19" t="str">
        <f t="shared" ca="1" si="52"/>
        <v>Entre 35 y 49 años</v>
      </c>
      <c r="F90" s="17" t="s">
        <v>20</v>
      </c>
      <c r="G90" s="17" t="s">
        <v>25</v>
      </c>
      <c r="H90" s="17" t="s">
        <v>25</v>
      </c>
      <c r="I90" s="17" t="s">
        <v>25</v>
      </c>
      <c r="J90" s="17" t="s">
        <v>25</v>
      </c>
      <c r="K90" s="17" t="s">
        <v>25</v>
      </c>
      <c r="L90" s="17" t="s">
        <v>25</v>
      </c>
      <c r="M90" s="17" t="s">
        <v>25</v>
      </c>
      <c r="N90" s="17">
        <v>82.3</v>
      </c>
      <c r="O90" s="17">
        <v>1.54</v>
      </c>
      <c r="P90" s="17">
        <v>154</v>
      </c>
      <c r="Q90" s="19">
        <f t="shared" si="59"/>
        <v>34.702310676336651</v>
      </c>
      <c r="R90" s="17" t="str">
        <f t="shared" si="53"/>
        <v>Obesidad grado 1</v>
      </c>
      <c r="S90" s="17">
        <v>89</v>
      </c>
      <c r="T90" s="21">
        <f t="shared" si="44"/>
        <v>0.57792207792207795</v>
      </c>
      <c r="U90" s="17">
        <v>2</v>
      </c>
      <c r="V90" s="19">
        <f t="shared" ca="1" si="56"/>
        <v>40.090695890410956</v>
      </c>
      <c r="W90" s="17" t="str">
        <f t="shared" si="54"/>
        <v>Obesidad Abdominal</v>
      </c>
      <c r="X90" s="53" t="s">
        <v>264</v>
      </c>
      <c r="Y90" s="20">
        <f t="shared" si="57"/>
        <v>1</v>
      </c>
      <c r="Z90" s="17">
        <v>121</v>
      </c>
      <c r="AA90" s="21">
        <f t="shared" si="60"/>
        <v>0.73553719008264462</v>
      </c>
      <c r="AB90" s="17" t="str">
        <f t="shared" si="55"/>
        <v>normal</v>
      </c>
      <c r="AC90" s="17">
        <v>100</v>
      </c>
      <c r="AD90" s="17">
        <v>70</v>
      </c>
      <c r="AE90" s="20">
        <f t="shared" si="45"/>
        <v>80</v>
      </c>
      <c r="AF90" s="20" t="s">
        <v>166</v>
      </c>
      <c r="AG90" s="20" t="s">
        <v>255</v>
      </c>
      <c r="AH90" s="21">
        <v>1</v>
      </c>
      <c r="AI90" s="20" t="s">
        <v>165</v>
      </c>
      <c r="AJ90" s="20" t="s">
        <v>255</v>
      </c>
      <c r="AK90" s="17" t="s">
        <v>24</v>
      </c>
      <c r="AL90" s="17" t="s">
        <v>95</v>
      </c>
      <c r="AM90" s="17">
        <v>4.83</v>
      </c>
      <c r="AN90" s="17" t="s">
        <v>168</v>
      </c>
      <c r="AO90" s="17">
        <v>0</v>
      </c>
      <c r="AP90" s="22" t="s">
        <v>168</v>
      </c>
      <c r="AQ90" s="17" t="s">
        <v>25</v>
      </c>
      <c r="AR90" s="17">
        <v>135</v>
      </c>
      <c r="AS90" s="17">
        <v>408</v>
      </c>
      <c r="AT90" s="17">
        <v>67</v>
      </c>
      <c r="AU90" s="10">
        <v>4.7</v>
      </c>
      <c r="AV90" s="10">
        <v>1.1599999999999999</v>
      </c>
      <c r="AW90" s="10">
        <v>1.0900000000000001</v>
      </c>
      <c r="AX90" s="11">
        <v>3.09</v>
      </c>
      <c r="AY90" s="24">
        <v>1.18</v>
      </c>
      <c r="AZ90" s="21">
        <f t="shared" si="50"/>
        <v>2.8348623853211006</v>
      </c>
      <c r="BA90" s="21">
        <f t="shared" si="51"/>
        <v>4.3119266055045866</v>
      </c>
      <c r="BB90" s="39" t="s">
        <v>0</v>
      </c>
      <c r="BC90" s="39" t="s">
        <v>250</v>
      </c>
      <c r="BD90" s="39" t="s">
        <v>168</v>
      </c>
      <c r="BE90" s="40">
        <v>0</v>
      </c>
      <c r="BF90" s="40">
        <v>1</v>
      </c>
      <c r="BG90" s="20">
        <f t="shared" si="46"/>
        <v>3</v>
      </c>
      <c r="BH90" s="17" t="s">
        <v>255</v>
      </c>
    </row>
    <row r="91" spans="1:60" x14ac:dyDescent="0.25">
      <c r="A91" s="17">
        <v>78</v>
      </c>
      <c r="B91" s="16" t="s">
        <v>57</v>
      </c>
      <c r="C91" s="18">
        <v>21764</v>
      </c>
      <c r="D91" s="38">
        <f t="shared" ca="1" si="58"/>
        <v>61.641095890410959</v>
      </c>
      <c r="E91" s="19" t="str">
        <f t="shared" ca="1" si="52"/>
        <v>Entre 40 y 64 años</v>
      </c>
      <c r="F91" s="17" t="s">
        <v>20</v>
      </c>
      <c r="G91" s="17" t="s">
        <v>25</v>
      </c>
      <c r="H91" s="17" t="s">
        <v>25</v>
      </c>
      <c r="I91" s="17" t="s">
        <v>25</v>
      </c>
      <c r="J91" s="17" t="s">
        <v>25</v>
      </c>
      <c r="K91" s="17" t="s">
        <v>24</v>
      </c>
      <c r="L91" s="17" t="s">
        <v>24</v>
      </c>
      <c r="M91" s="17" t="s">
        <v>25</v>
      </c>
      <c r="N91" s="17">
        <v>67.2</v>
      </c>
      <c r="O91" s="17">
        <v>1.59</v>
      </c>
      <c r="P91" s="17">
        <v>159</v>
      </c>
      <c r="Q91" s="19">
        <f t="shared" si="59"/>
        <v>26.581227008425298</v>
      </c>
      <c r="R91" s="17" t="str">
        <f t="shared" si="53"/>
        <v>SOBREPESO GRADO 1</v>
      </c>
      <c r="S91" s="17">
        <v>92</v>
      </c>
      <c r="T91" s="21">
        <f t="shared" si="44"/>
        <v>0.57861635220125784</v>
      </c>
      <c r="U91" s="17">
        <v>2</v>
      </c>
      <c r="V91" s="19">
        <f t="shared" ca="1" si="56"/>
        <v>44.610682191780818</v>
      </c>
      <c r="W91" s="17" t="str">
        <f t="shared" si="54"/>
        <v>Obesidad Abdominal</v>
      </c>
      <c r="X91" s="53" t="s">
        <v>263</v>
      </c>
      <c r="Y91" s="20">
        <f t="shared" si="57"/>
        <v>1</v>
      </c>
      <c r="Z91" s="17">
        <v>105</v>
      </c>
      <c r="AA91" s="21">
        <f t="shared" si="60"/>
        <v>0.87619047619047619</v>
      </c>
      <c r="AB91" s="17" t="str">
        <f t="shared" si="55"/>
        <v>Obesidad Abdominal</v>
      </c>
      <c r="AC91" s="17">
        <v>140</v>
      </c>
      <c r="AD91" s="17">
        <v>90</v>
      </c>
      <c r="AE91" s="20">
        <f t="shared" si="45"/>
        <v>106.66666666666667</v>
      </c>
      <c r="AF91" s="20" t="s">
        <v>165</v>
      </c>
      <c r="AG91" s="20" t="s">
        <v>255</v>
      </c>
      <c r="AH91" s="21">
        <v>1</v>
      </c>
      <c r="AI91" s="20" t="s">
        <v>168</v>
      </c>
      <c r="AJ91" s="20" t="s">
        <v>168</v>
      </c>
      <c r="AK91" s="17" t="s">
        <v>25</v>
      </c>
      <c r="AL91" s="17" t="s">
        <v>25</v>
      </c>
      <c r="AM91" s="17">
        <v>5.5</v>
      </c>
      <c r="AN91" s="17" t="s">
        <v>168</v>
      </c>
      <c r="AO91" s="17">
        <v>1</v>
      </c>
      <c r="AP91" s="22" t="s">
        <v>168</v>
      </c>
      <c r="AQ91" s="17" t="s">
        <v>25</v>
      </c>
      <c r="AR91" s="17">
        <v>100</v>
      </c>
      <c r="AS91" s="17">
        <v>299</v>
      </c>
      <c r="AT91" s="17">
        <v>264</v>
      </c>
      <c r="AU91" s="17">
        <v>6.6</v>
      </c>
      <c r="AV91" s="17">
        <v>1.64</v>
      </c>
      <c r="AW91" s="17">
        <v>1.4</v>
      </c>
      <c r="AX91" s="24">
        <v>4</v>
      </c>
      <c r="AY91" s="24">
        <v>1.2</v>
      </c>
      <c r="AZ91" s="21">
        <f t="shared" si="50"/>
        <v>2.8571428571428572</v>
      </c>
      <c r="BA91" s="21">
        <f t="shared" si="51"/>
        <v>4.7142857142857144</v>
      </c>
      <c r="BB91" s="43" t="s">
        <v>172</v>
      </c>
      <c r="BC91" s="26" t="s">
        <v>248</v>
      </c>
      <c r="BD91" s="26" t="s">
        <v>255</v>
      </c>
      <c r="BE91" s="39">
        <v>0</v>
      </c>
      <c r="BF91" s="20">
        <v>0</v>
      </c>
      <c r="BG91" s="20">
        <f t="shared" si="46"/>
        <v>3</v>
      </c>
      <c r="BH91" s="17" t="s">
        <v>255</v>
      </c>
    </row>
    <row r="92" spans="1:60" x14ac:dyDescent="0.25">
      <c r="A92" s="17">
        <v>100</v>
      </c>
      <c r="B92" s="16" t="s">
        <v>136</v>
      </c>
      <c r="C92" s="18">
        <v>23610</v>
      </c>
      <c r="D92" s="38">
        <f t="shared" ca="1" si="58"/>
        <v>56.583561643835615</v>
      </c>
      <c r="E92" s="19" t="str">
        <f t="shared" ca="1" si="52"/>
        <v>Entre 40 y 64 años</v>
      </c>
      <c r="F92" s="17" t="s">
        <v>20</v>
      </c>
      <c r="G92" s="17" t="s">
        <v>25</v>
      </c>
      <c r="H92" s="17" t="s">
        <v>25</v>
      </c>
      <c r="I92" s="17" t="s">
        <v>25</v>
      </c>
      <c r="J92" s="17" t="s">
        <v>25</v>
      </c>
      <c r="K92" s="17" t="s">
        <v>25</v>
      </c>
      <c r="L92" s="17" t="s">
        <v>25</v>
      </c>
      <c r="M92" s="17" t="s">
        <v>25</v>
      </c>
      <c r="N92" s="17">
        <v>84.2</v>
      </c>
      <c r="O92" s="17">
        <v>1.64</v>
      </c>
      <c r="P92" s="17">
        <v>164</v>
      </c>
      <c r="Q92" s="19">
        <f t="shared" si="59"/>
        <v>31.305770374776923</v>
      </c>
      <c r="R92" s="17" t="str">
        <f t="shared" si="53"/>
        <v>Obesidad grado 1</v>
      </c>
      <c r="S92" s="17">
        <v>95</v>
      </c>
      <c r="T92" s="21">
        <f t="shared" si="44"/>
        <v>0.57926829268292679</v>
      </c>
      <c r="U92" s="17">
        <v>2</v>
      </c>
      <c r="V92" s="19">
        <f t="shared" ca="1" si="56"/>
        <v>44.80996712328767</v>
      </c>
      <c r="W92" s="17" t="str">
        <f t="shared" si="54"/>
        <v>Obesidad Abdominal</v>
      </c>
      <c r="X92" s="53" t="s">
        <v>264</v>
      </c>
      <c r="Y92" s="20">
        <f t="shared" si="57"/>
        <v>1</v>
      </c>
      <c r="Z92" s="17">
        <v>107</v>
      </c>
      <c r="AA92" s="21">
        <f t="shared" si="60"/>
        <v>0.88785046728971961</v>
      </c>
      <c r="AB92" s="17" t="str">
        <f t="shared" si="55"/>
        <v>Obesidad Abdominal</v>
      </c>
      <c r="AC92" s="17">
        <v>125</v>
      </c>
      <c r="AD92" s="17">
        <v>85</v>
      </c>
      <c r="AE92" s="20">
        <f t="shared" si="45"/>
        <v>98.333333333333329</v>
      </c>
      <c r="AF92" s="20" t="s">
        <v>166</v>
      </c>
      <c r="AG92" s="20" t="s">
        <v>255</v>
      </c>
      <c r="AH92" s="21">
        <v>1</v>
      </c>
      <c r="AI92" s="20" t="s">
        <v>165</v>
      </c>
      <c r="AJ92" s="20" t="s">
        <v>255</v>
      </c>
      <c r="AK92" s="17" t="s">
        <v>24</v>
      </c>
      <c r="AL92" s="17" t="s">
        <v>95</v>
      </c>
      <c r="AM92" s="17">
        <v>6.4</v>
      </c>
      <c r="AN92" s="17" t="s">
        <v>165</v>
      </c>
      <c r="AO92" s="17">
        <v>1</v>
      </c>
      <c r="AP92" s="22" t="s">
        <v>255</v>
      </c>
      <c r="AQ92" s="17" t="s">
        <v>25</v>
      </c>
      <c r="AR92" s="17">
        <v>85.9</v>
      </c>
      <c r="AS92" s="17">
        <v>339</v>
      </c>
      <c r="AT92" s="17">
        <v>155</v>
      </c>
      <c r="AU92" s="17">
        <v>7.18</v>
      </c>
      <c r="AV92" s="17">
        <v>1.94</v>
      </c>
      <c r="AW92" s="17">
        <v>0.71</v>
      </c>
      <c r="AX92" s="24">
        <v>4.5</v>
      </c>
      <c r="AY92" s="24">
        <v>0.88</v>
      </c>
      <c r="AZ92" s="21">
        <f t="shared" si="50"/>
        <v>6.3380281690140849</v>
      </c>
      <c r="BA92" s="21">
        <f t="shared" si="51"/>
        <v>10.112676056338028</v>
      </c>
      <c r="BB92" s="21" t="s">
        <v>173</v>
      </c>
      <c r="BC92" s="26" t="s">
        <v>248</v>
      </c>
      <c r="BD92" s="26" t="s">
        <v>255</v>
      </c>
      <c r="BE92" s="25">
        <v>1</v>
      </c>
      <c r="BF92" s="39">
        <v>1</v>
      </c>
      <c r="BG92" s="20">
        <f t="shared" si="46"/>
        <v>5</v>
      </c>
      <c r="BH92" s="17" t="s">
        <v>255</v>
      </c>
    </row>
    <row r="93" spans="1:60" x14ac:dyDescent="0.25">
      <c r="A93" s="17">
        <v>82</v>
      </c>
      <c r="B93" s="16" t="s">
        <v>216</v>
      </c>
      <c r="C93" s="18">
        <v>23634</v>
      </c>
      <c r="D93" s="38">
        <f t="shared" ca="1" si="58"/>
        <v>56.517808219178079</v>
      </c>
      <c r="E93" s="19" t="str">
        <f t="shared" ca="1" si="52"/>
        <v>Entre 40 y 64 años</v>
      </c>
      <c r="F93" s="17" t="s">
        <v>20</v>
      </c>
      <c r="G93" s="17" t="s">
        <v>25</v>
      </c>
      <c r="H93" s="17" t="s">
        <v>25</v>
      </c>
      <c r="I93" s="17" t="s">
        <v>25</v>
      </c>
      <c r="J93" s="17" t="s">
        <v>25</v>
      </c>
      <c r="K93" s="17" t="s">
        <v>25</v>
      </c>
      <c r="L93" s="17" t="s">
        <v>25</v>
      </c>
      <c r="M93" s="17" t="s">
        <v>25</v>
      </c>
      <c r="N93" s="17">
        <v>53.3</v>
      </c>
      <c r="O93" s="17">
        <v>1.49</v>
      </c>
      <c r="P93" s="17">
        <v>149</v>
      </c>
      <c r="Q93" s="19">
        <f t="shared" si="59"/>
        <v>24.007927570830141</v>
      </c>
      <c r="R93" s="17" t="str">
        <f t="shared" si="53"/>
        <v>NORMOPESO</v>
      </c>
      <c r="S93" s="17">
        <v>86.5</v>
      </c>
      <c r="T93" s="21">
        <f t="shared" si="44"/>
        <v>0.58053691275167785</v>
      </c>
      <c r="U93" s="17">
        <v>2</v>
      </c>
      <c r="V93" s="19">
        <f t="shared" ca="1" si="56"/>
        <v>41.063935616438357</v>
      </c>
      <c r="W93" s="17" t="str">
        <f t="shared" si="54"/>
        <v>alerta</v>
      </c>
      <c r="X93" s="53" t="s">
        <v>267</v>
      </c>
      <c r="Y93" s="20">
        <f t="shared" si="57"/>
        <v>0</v>
      </c>
      <c r="Z93" s="17">
        <v>94</v>
      </c>
      <c r="AA93" s="21">
        <f t="shared" si="60"/>
        <v>0.92021276595744683</v>
      </c>
      <c r="AB93" s="17" t="str">
        <f t="shared" si="55"/>
        <v>Obesidad Abdominal</v>
      </c>
      <c r="AC93" s="17">
        <v>120</v>
      </c>
      <c r="AD93" s="17">
        <v>80</v>
      </c>
      <c r="AE93" s="20">
        <f t="shared" si="45"/>
        <v>93.333333333333329</v>
      </c>
      <c r="AF93" s="20" t="s">
        <v>0</v>
      </c>
      <c r="AG93" s="20" t="s">
        <v>168</v>
      </c>
      <c r="AH93" s="21">
        <v>0</v>
      </c>
      <c r="AI93" s="20" t="s">
        <v>168</v>
      </c>
      <c r="AJ93" s="20" t="s">
        <v>168</v>
      </c>
      <c r="AK93" s="17" t="s">
        <v>25</v>
      </c>
      <c r="AL93" s="17" t="s">
        <v>25</v>
      </c>
      <c r="AM93" s="17">
        <v>5.3</v>
      </c>
      <c r="AN93" s="17" t="s">
        <v>168</v>
      </c>
      <c r="AO93" s="17">
        <v>0</v>
      </c>
      <c r="AP93" s="22" t="s">
        <v>168</v>
      </c>
      <c r="AQ93" s="17" t="s">
        <v>25</v>
      </c>
      <c r="AR93" s="17">
        <v>75.3</v>
      </c>
      <c r="AS93" s="17">
        <v>299</v>
      </c>
      <c r="AT93" s="17">
        <v>114</v>
      </c>
      <c r="AU93" s="17">
        <v>4.9000000000000004</v>
      </c>
      <c r="AV93" s="17">
        <v>0.9</v>
      </c>
      <c r="AW93" s="17">
        <v>1.1000000000000001</v>
      </c>
      <c r="AX93" s="24">
        <v>4.1100000000000003</v>
      </c>
      <c r="AY93" s="24">
        <v>0.45</v>
      </c>
      <c r="AZ93" s="21">
        <f t="shared" si="50"/>
        <v>3.7363636363636363</v>
      </c>
      <c r="BA93" s="21">
        <f t="shared" si="51"/>
        <v>4.4545454545454541</v>
      </c>
      <c r="BB93" s="40" t="s">
        <v>0</v>
      </c>
      <c r="BC93" s="39" t="s">
        <v>250</v>
      </c>
      <c r="BD93" s="39" t="s">
        <v>168</v>
      </c>
      <c r="BE93" s="40">
        <v>0</v>
      </c>
      <c r="BF93" s="39">
        <v>0</v>
      </c>
      <c r="BG93" s="20">
        <f t="shared" si="46"/>
        <v>0</v>
      </c>
      <c r="BH93" s="17" t="str">
        <f>IF(BG93&gt;2,"Sindrome Metabolico","Ausente")</f>
        <v>Ausente</v>
      </c>
    </row>
    <row r="94" spans="1:60" x14ac:dyDescent="0.25">
      <c r="A94" s="17">
        <v>92</v>
      </c>
      <c r="B94" s="16" t="s">
        <v>215</v>
      </c>
      <c r="C94" s="18">
        <v>23623</v>
      </c>
      <c r="D94" s="38">
        <f t="shared" ca="1" si="58"/>
        <v>56.547945205479451</v>
      </c>
      <c r="E94" s="19" t="str">
        <f t="shared" ca="1" si="52"/>
        <v>Entre 40 y 64 años</v>
      </c>
      <c r="F94" s="17" t="s">
        <v>20</v>
      </c>
      <c r="G94" s="17" t="s">
        <v>25</v>
      </c>
      <c r="H94" s="17" t="s">
        <v>25</v>
      </c>
      <c r="I94" s="17" t="s">
        <v>25</v>
      </c>
      <c r="J94" s="17" t="s">
        <v>25</v>
      </c>
      <c r="K94" s="17" t="s">
        <v>25</v>
      </c>
      <c r="L94" s="17" t="s">
        <v>25</v>
      </c>
      <c r="M94" s="17" t="s">
        <v>25</v>
      </c>
      <c r="N94" s="17">
        <v>53.3</v>
      </c>
      <c r="O94" s="17">
        <v>1.49</v>
      </c>
      <c r="P94" s="17">
        <v>149</v>
      </c>
      <c r="Q94" s="19">
        <f t="shared" si="59"/>
        <v>24.007927570830141</v>
      </c>
      <c r="R94" s="17" t="str">
        <f t="shared" si="53"/>
        <v>NORMOPESO</v>
      </c>
      <c r="S94" s="17">
        <v>86.5</v>
      </c>
      <c r="T94" s="21">
        <f t="shared" si="44"/>
        <v>0.58053691275167785</v>
      </c>
      <c r="U94" s="17">
        <v>2</v>
      </c>
      <c r="V94" s="19">
        <f t="shared" ca="1" si="56"/>
        <v>41.070595890410964</v>
      </c>
      <c r="W94" s="17" t="str">
        <f t="shared" si="54"/>
        <v>alerta</v>
      </c>
      <c r="X94" s="53" t="s">
        <v>267</v>
      </c>
      <c r="Y94" s="20">
        <f t="shared" si="57"/>
        <v>0</v>
      </c>
      <c r="Z94" s="17">
        <v>93</v>
      </c>
      <c r="AA94" s="21">
        <f t="shared" si="60"/>
        <v>0.93010752688172038</v>
      </c>
      <c r="AB94" s="17" t="str">
        <f t="shared" si="55"/>
        <v>Obesidad Abdominal</v>
      </c>
      <c r="AC94" s="17">
        <v>120</v>
      </c>
      <c r="AD94" s="17">
        <v>80</v>
      </c>
      <c r="AE94" s="20">
        <f t="shared" si="45"/>
        <v>93.333333333333329</v>
      </c>
      <c r="AF94" s="20" t="s">
        <v>0</v>
      </c>
      <c r="AG94" s="20" t="s">
        <v>168</v>
      </c>
      <c r="AH94" s="21">
        <v>0</v>
      </c>
      <c r="AI94" s="20" t="s">
        <v>168</v>
      </c>
      <c r="AJ94" s="20" t="s">
        <v>168</v>
      </c>
      <c r="AK94" s="17" t="s">
        <v>25</v>
      </c>
      <c r="AL94" s="17" t="s">
        <v>25</v>
      </c>
      <c r="AM94" s="17">
        <v>5.3</v>
      </c>
      <c r="AN94" s="17" t="s">
        <v>168</v>
      </c>
      <c r="AO94" s="17">
        <v>0</v>
      </c>
      <c r="AP94" s="22" t="s">
        <v>168</v>
      </c>
      <c r="AQ94" s="17" t="s">
        <v>25</v>
      </c>
      <c r="AR94" s="17">
        <v>75.3</v>
      </c>
      <c r="AS94" s="17">
        <v>299</v>
      </c>
      <c r="AT94" s="17">
        <v>114</v>
      </c>
      <c r="AU94" s="17">
        <v>5</v>
      </c>
      <c r="AV94" s="17">
        <v>0.9</v>
      </c>
      <c r="AW94" s="17">
        <v>1.1000000000000001</v>
      </c>
      <c r="AX94" s="24">
        <v>4.1100000000000003</v>
      </c>
      <c r="AY94" s="24">
        <v>0.45</v>
      </c>
      <c r="AZ94" s="21">
        <f t="shared" si="50"/>
        <v>3.7363636363636363</v>
      </c>
      <c r="BA94" s="21">
        <f t="shared" si="51"/>
        <v>4.545454545454545</v>
      </c>
      <c r="BB94" s="40" t="s">
        <v>0</v>
      </c>
      <c r="BC94" s="39" t="s">
        <v>250</v>
      </c>
      <c r="BD94" s="39" t="s">
        <v>168</v>
      </c>
      <c r="BE94" s="40">
        <v>0</v>
      </c>
      <c r="BF94" s="39">
        <v>1</v>
      </c>
      <c r="BG94" s="20">
        <f t="shared" si="46"/>
        <v>1</v>
      </c>
      <c r="BH94" s="17" t="str">
        <f>IF(BG94&gt;2,"Sindrome Metabolico","Ausente")</f>
        <v>Ausente</v>
      </c>
    </row>
    <row r="95" spans="1:60" ht="15.75" x14ac:dyDescent="0.25">
      <c r="A95" s="17">
        <v>131</v>
      </c>
      <c r="B95" s="16" t="s">
        <v>45</v>
      </c>
      <c r="C95" s="18">
        <v>26369</v>
      </c>
      <c r="D95" s="38">
        <f t="shared" ca="1" si="58"/>
        <v>49.024657534246572</v>
      </c>
      <c r="E95" s="19" t="str">
        <f t="shared" ca="1" si="52"/>
        <v>Entre 35 y 49 años</v>
      </c>
      <c r="F95" s="17" t="s">
        <v>21</v>
      </c>
      <c r="G95" s="17" t="s">
        <v>25</v>
      </c>
      <c r="H95" s="17" t="s">
        <v>25</v>
      </c>
      <c r="I95" s="17" t="s">
        <v>25</v>
      </c>
      <c r="J95" s="17" t="s">
        <v>25</v>
      </c>
      <c r="K95" s="17" t="s">
        <v>25</v>
      </c>
      <c r="L95" s="17" t="s">
        <v>25</v>
      </c>
      <c r="M95" s="17" t="s">
        <v>25</v>
      </c>
      <c r="N95" s="17">
        <v>100.3</v>
      </c>
      <c r="O95" s="17">
        <v>1.85</v>
      </c>
      <c r="P95" s="17">
        <v>185</v>
      </c>
      <c r="Q95" s="19">
        <f t="shared" si="59"/>
        <v>29.306062819576329</v>
      </c>
      <c r="R95" s="17" t="str">
        <f t="shared" si="53"/>
        <v>SOBREPESO GRADO 2</v>
      </c>
      <c r="S95" s="17">
        <v>108</v>
      </c>
      <c r="T95" s="21">
        <f t="shared" si="44"/>
        <v>0.58378378378378382</v>
      </c>
      <c r="U95" s="17">
        <v>2</v>
      </c>
      <c r="V95" s="19">
        <f t="shared" ca="1" si="56"/>
        <v>34.387490410958904</v>
      </c>
      <c r="W95" s="17" t="str">
        <f t="shared" si="54"/>
        <v>Obesidad Abdominal</v>
      </c>
      <c r="X95" s="53" t="s">
        <v>263</v>
      </c>
      <c r="Y95" s="20">
        <f t="shared" si="57"/>
        <v>1</v>
      </c>
      <c r="Z95" s="17">
        <v>114</v>
      </c>
      <c r="AA95" s="21">
        <f t="shared" si="60"/>
        <v>0.94736842105263153</v>
      </c>
      <c r="AB95" s="17" t="str">
        <f t="shared" si="55"/>
        <v>normal</v>
      </c>
      <c r="AC95" s="17">
        <v>110</v>
      </c>
      <c r="AD95" s="17">
        <v>80</v>
      </c>
      <c r="AE95" s="20">
        <f t="shared" si="45"/>
        <v>90</v>
      </c>
      <c r="AF95" s="20" t="s">
        <v>0</v>
      </c>
      <c r="AG95" s="20" t="s">
        <v>168</v>
      </c>
      <c r="AH95" s="21">
        <v>0</v>
      </c>
      <c r="AI95" s="20" t="s">
        <v>165</v>
      </c>
      <c r="AJ95" s="20" t="s">
        <v>255</v>
      </c>
      <c r="AK95" s="17" t="s">
        <v>25</v>
      </c>
      <c r="AL95" s="17" t="s">
        <v>95</v>
      </c>
      <c r="AM95" s="17">
        <v>5.5</v>
      </c>
      <c r="AN95" s="17" t="s">
        <v>168</v>
      </c>
      <c r="AO95" s="17">
        <v>1</v>
      </c>
      <c r="AP95" s="22" t="s">
        <v>168</v>
      </c>
      <c r="AQ95" s="17" t="s">
        <v>25</v>
      </c>
      <c r="AR95" s="17">
        <v>119</v>
      </c>
      <c r="AS95" s="17">
        <v>399</v>
      </c>
      <c r="AT95" s="17">
        <v>268</v>
      </c>
      <c r="AU95" s="17">
        <v>5.8</v>
      </c>
      <c r="AV95" s="17">
        <v>0.9</v>
      </c>
      <c r="AW95" s="17">
        <v>1.2</v>
      </c>
      <c r="AX95" s="11">
        <v>3.09</v>
      </c>
      <c r="AY95" s="24">
        <v>0.9</v>
      </c>
      <c r="AZ95" s="21">
        <f t="shared" si="50"/>
        <v>2.5750000000000002</v>
      </c>
      <c r="BA95" s="21">
        <f t="shared" si="51"/>
        <v>4.833333333333333</v>
      </c>
      <c r="BB95" s="43" t="s">
        <v>172</v>
      </c>
      <c r="BC95" s="26" t="s">
        <v>248</v>
      </c>
      <c r="BD95" s="26" t="s">
        <v>255</v>
      </c>
      <c r="BE95" s="42">
        <v>0</v>
      </c>
      <c r="BF95" s="25">
        <v>0</v>
      </c>
      <c r="BG95" s="20">
        <f t="shared" si="46"/>
        <v>2</v>
      </c>
      <c r="BH95" s="17" t="str">
        <f>IF(BG95&gt;2,"Sindrome Metabolico","Ausente")</f>
        <v>Ausente</v>
      </c>
    </row>
    <row r="96" spans="1:60" x14ac:dyDescent="0.25">
      <c r="A96" s="17">
        <v>112</v>
      </c>
      <c r="B96" s="16" t="s">
        <v>138</v>
      </c>
      <c r="C96" s="18">
        <v>19416</v>
      </c>
      <c r="D96" s="38">
        <f t="shared" ca="1" si="58"/>
        <v>68.07397260273973</v>
      </c>
      <c r="E96" s="19" t="str">
        <f t="shared" ca="1" si="52"/>
        <v>Mayor de 65 años</v>
      </c>
      <c r="F96" s="17" t="s">
        <v>21</v>
      </c>
      <c r="G96" s="17" t="s">
        <v>25</v>
      </c>
      <c r="H96" s="17" t="s">
        <v>25</v>
      </c>
      <c r="I96" s="17" t="s">
        <v>25</v>
      </c>
      <c r="J96" s="17" t="s">
        <v>25</v>
      </c>
      <c r="K96" s="17" t="s">
        <v>25</v>
      </c>
      <c r="L96" s="17" t="s">
        <v>25</v>
      </c>
      <c r="M96" s="17" t="s">
        <v>25</v>
      </c>
      <c r="N96" s="17">
        <v>94</v>
      </c>
      <c r="O96" s="17">
        <v>1.78</v>
      </c>
      <c r="P96" s="17">
        <v>178</v>
      </c>
      <c r="Q96" s="19">
        <f t="shared" si="59"/>
        <v>29.667971215755585</v>
      </c>
      <c r="R96" s="17" t="str">
        <f t="shared" si="53"/>
        <v>SOBREPESO GRADO 2</v>
      </c>
      <c r="S96" s="17">
        <v>104</v>
      </c>
      <c r="T96" s="21">
        <f t="shared" si="44"/>
        <v>0.5842696629213483</v>
      </c>
      <c r="U96" s="17">
        <v>2</v>
      </c>
      <c r="V96" s="19">
        <f t="shared" ca="1" si="56"/>
        <v>34.043471232876712</v>
      </c>
      <c r="W96" s="17" t="str">
        <f t="shared" si="54"/>
        <v>Obesidad Abdominal</v>
      </c>
      <c r="X96" s="53" t="s">
        <v>263</v>
      </c>
      <c r="Y96" s="20">
        <f t="shared" si="57"/>
        <v>1</v>
      </c>
      <c r="Z96" s="17">
        <v>102</v>
      </c>
      <c r="AA96" s="21">
        <f t="shared" si="60"/>
        <v>1.0196078431372548</v>
      </c>
      <c r="AB96" s="17" t="str">
        <f t="shared" si="55"/>
        <v>Obesidad Abdominal</v>
      </c>
      <c r="AC96" s="17">
        <v>120</v>
      </c>
      <c r="AD96" s="17">
        <v>80</v>
      </c>
      <c r="AE96" s="20">
        <f t="shared" si="45"/>
        <v>93.333333333333329</v>
      </c>
      <c r="AF96" s="20" t="s">
        <v>166</v>
      </c>
      <c r="AG96" s="20" t="s">
        <v>255</v>
      </c>
      <c r="AH96" s="21">
        <v>1</v>
      </c>
      <c r="AI96" s="20" t="s">
        <v>168</v>
      </c>
      <c r="AJ96" s="20" t="s">
        <v>168</v>
      </c>
      <c r="AK96" s="17" t="s">
        <v>24</v>
      </c>
      <c r="AL96" s="17" t="s">
        <v>25</v>
      </c>
      <c r="AM96" s="17">
        <v>4.2</v>
      </c>
      <c r="AN96" s="17" t="s">
        <v>168</v>
      </c>
      <c r="AO96" s="17">
        <v>0</v>
      </c>
      <c r="AP96" s="22" t="s">
        <v>168</v>
      </c>
      <c r="AQ96" s="17" t="s">
        <v>25</v>
      </c>
      <c r="AR96" s="17">
        <v>70</v>
      </c>
      <c r="AS96" s="17">
        <v>299</v>
      </c>
      <c r="AT96" s="17">
        <v>300</v>
      </c>
      <c r="AU96" s="17">
        <v>8</v>
      </c>
      <c r="AV96" s="17">
        <v>2.1</v>
      </c>
      <c r="AW96" s="17">
        <v>1.2</v>
      </c>
      <c r="AX96" s="24">
        <v>4</v>
      </c>
      <c r="AY96" s="24">
        <v>0.7</v>
      </c>
      <c r="AZ96" s="21">
        <f t="shared" si="50"/>
        <v>3.3333333333333335</v>
      </c>
      <c r="BA96" s="21">
        <f t="shared" si="51"/>
        <v>6.666666666666667</v>
      </c>
      <c r="BB96" s="26" t="s">
        <v>173</v>
      </c>
      <c r="BC96" s="26" t="s">
        <v>248</v>
      </c>
      <c r="BD96" s="26" t="s">
        <v>255</v>
      </c>
      <c r="BE96" s="25">
        <v>1</v>
      </c>
      <c r="BF96" s="20">
        <v>0</v>
      </c>
      <c r="BG96" s="20">
        <f t="shared" si="46"/>
        <v>3</v>
      </c>
      <c r="BH96" s="17" t="s">
        <v>255</v>
      </c>
    </row>
    <row r="97" spans="1:60" x14ac:dyDescent="0.25">
      <c r="A97" s="17">
        <v>16</v>
      </c>
      <c r="B97" s="16" t="s">
        <v>73</v>
      </c>
      <c r="C97" s="18">
        <v>31352</v>
      </c>
      <c r="D97" s="38">
        <f t="shared" ca="1" si="58"/>
        <v>35.372602739726027</v>
      </c>
      <c r="E97" s="19" t="str">
        <f t="shared" ca="1" si="52"/>
        <v>Entre 35 y 49 años</v>
      </c>
      <c r="F97" s="17" t="s">
        <v>20</v>
      </c>
      <c r="G97" s="17" t="s">
        <v>25</v>
      </c>
      <c r="H97" s="17" t="s">
        <v>25</v>
      </c>
      <c r="I97" s="17" t="s">
        <v>25</v>
      </c>
      <c r="J97" s="17" t="s">
        <v>25</v>
      </c>
      <c r="K97" s="17" t="s">
        <v>25</v>
      </c>
      <c r="L97" s="17" t="s">
        <v>25</v>
      </c>
      <c r="M97" s="17" t="s">
        <v>25</v>
      </c>
      <c r="N97" s="17">
        <v>65.3</v>
      </c>
      <c r="O97" s="17">
        <v>1.57</v>
      </c>
      <c r="P97" s="17">
        <v>157</v>
      </c>
      <c r="Q97" s="19">
        <f t="shared" si="59"/>
        <v>26.491946934966933</v>
      </c>
      <c r="R97" s="17" t="str">
        <f t="shared" si="53"/>
        <v>SOBREPESO GRADO 1</v>
      </c>
      <c r="S97" s="17">
        <v>92</v>
      </c>
      <c r="T97" s="21">
        <f t="shared" si="44"/>
        <v>0.5859872611464968</v>
      </c>
      <c r="U97" s="17">
        <v>2</v>
      </c>
      <c r="V97" s="19">
        <f t="shared" ca="1" si="56"/>
        <v>38.805345205479448</v>
      </c>
      <c r="W97" s="17" t="str">
        <f t="shared" si="54"/>
        <v>Obesidad Abdominal</v>
      </c>
      <c r="X97" s="53" t="s">
        <v>263</v>
      </c>
      <c r="Y97" s="20">
        <f t="shared" si="57"/>
        <v>1</v>
      </c>
      <c r="Z97" s="17">
        <v>103</v>
      </c>
      <c r="AA97" s="21">
        <f t="shared" si="60"/>
        <v>0.89320388349514568</v>
      </c>
      <c r="AB97" s="17" t="str">
        <f t="shared" si="55"/>
        <v>Obesidad Abdominal</v>
      </c>
      <c r="AC97" s="17">
        <v>110</v>
      </c>
      <c r="AD97" s="17">
        <v>70</v>
      </c>
      <c r="AE97" s="20">
        <f t="shared" si="45"/>
        <v>83.333333333333329</v>
      </c>
      <c r="AF97" s="20" t="s">
        <v>0</v>
      </c>
      <c r="AG97" s="20" t="s">
        <v>168</v>
      </c>
      <c r="AH97" s="21">
        <v>0</v>
      </c>
      <c r="AI97" s="20" t="s">
        <v>165</v>
      </c>
      <c r="AJ97" s="20" t="s">
        <v>255</v>
      </c>
      <c r="AK97" s="17" t="s">
        <v>25</v>
      </c>
      <c r="AL97" s="17" t="s">
        <v>95</v>
      </c>
      <c r="AM97" s="17">
        <v>6</v>
      </c>
      <c r="AN97" s="17" t="s">
        <v>168</v>
      </c>
      <c r="AO97" s="22">
        <v>1</v>
      </c>
      <c r="AP97" s="22" t="s">
        <v>168</v>
      </c>
      <c r="AQ97" s="17" t="s">
        <v>25</v>
      </c>
      <c r="AR97" s="17">
        <v>122</v>
      </c>
      <c r="AS97" s="17">
        <v>384</v>
      </c>
      <c r="AT97" s="17">
        <v>200</v>
      </c>
      <c r="AU97" s="17">
        <v>5.8</v>
      </c>
      <c r="AV97" s="17">
        <v>1.68</v>
      </c>
      <c r="AW97" s="17">
        <v>0.65</v>
      </c>
      <c r="AX97" s="24">
        <v>5.0999999999999996</v>
      </c>
      <c r="AY97" s="24">
        <v>0.8</v>
      </c>
      <c r="AZ97" s="21">
        <f t="shared" si="50"/>
        <v>7.8461538461538449</v>
      </c>
      <c r="BA97" s="21">
        <f t="shared" si="51"/>
        <v>8.9230769230769234</v>
      </c>
      <c r="BB97" s="43" t="s">
        <v>172</v>
      </c>
      <c r="BC97" s="26" t="s">
        <v>248</v>
      </c>
      <c r="BD97" s="26" t="s">
        <v>255</v>
      </c>
      <c r="BE97" s="39">
        <v>1</v>
      </c>
      <c r="BF97" s="40">
        <v>1</v>
      </c>
      <c r="BG97" s="20">
        <f t="shared" si="46"/>
        <v>4</v>
      </c>
      <c r="BH97" s="17" t="s">
        <v>255</v>
      </c>
    </row>
    <row r="98" spans="1:60" ht="15.75" x14ac:dyDescent="0.25">
      <c r="A98" s="17">
        <v>161</v>
      </c>
      <c r="B98" s="16" t="s">
        <v>120</v>
      </c>
      <c r="C98" s="18">
        <v>28739</v>
      </c>
      <c r="D98" s="38">
        <f t="shared" ca="1" si="58"/>
        <v>42.531506849315072</v>
      </c>
      <c r="E98" s="19" t="str">
        <f t="shared" ca="1" si="52"/>
        <v>Entre 35 y 49 años</v>
      </c>
      <c r="F98" s="17" t="s">
        <v>20</v>
      </c>
      <c r="G98" s="17" t="s">
        <v>25</v>
      </c>
      <c r="H98" s="17" t="s">
        <v>25</v>
      </c>
      <c r="I98" s="17" t="s">
        <v>25</v>
      </c>
      <c r="J98" s="17" t="s">
        <v>24</v>
      </c>
      <c r="K98" s="17" t="s">
        <v>25</v>
      </c>
      <c r="L98" s="17" t="s">
        <v>25</v>
      </c>
      <c r="M98" s="17" t="s">
        <v>25</v>
      </c>
      <c r="N98" s="17">
        <v>82</v>
      </c>
      <c r="O98" s="17">
        <v>1.62</v>
      </c>
      <c r="P98" s="17">
        <v>162</v>
      </c>
      <c r="Q98" s="19">
        <f t="shared" si="59"/>
        <v>31.245237006553872</v>
      </c>
      <c r="R98" s="17" t="str">
        <f t="shared" si="53"/>
        <v>Obesidad grado 1</v>
      </c>
      <c r="S98" s="17">
        <v>95</v>
      </c>
      <c r="T98" s="21">
        <f t="shared" ref="T98:T129" si="61">S98/P98</f>
        <v>0.5864197530864198</v>
      </c>
      <c r="U98" s="17">
        <v>2</v>
      </c>
      <c r="V98" s="19">
        <f t="shared" ca="1" si="56"/>
        <v>41.704463013698629</v>
      </c>
      <c r="W98" s="17" t="str">
        <f t="shared" si="54"/>
        <v>Obesidad Abdominal</v>
      </c>
      <c r="X98" s="53" t="s">
        <v>264</v>
      </c>
      <c r="Y98" s="20">
        <f t="shared" si="57"/>
        <v>1</v>
      </c>
      <c r="Z98" s="17">
        <v>114</v>
      </c>
      <c r="AA98" s="21">
        <f t="shared" si="60"/>
        <v>0.83333333333333337</v>
      </c>
      <c r="AB98" s="17" t="str">
        <f t="shared" si="55"/>
        <v>Obesidad Abdominal</v>
      </c>
      <c r="AC98" s="17">
        <v>120</v>
      </c>
      <c r="AD98" s="17">
        <v>80</v>
      </c>
      <c r="AE98" s="20">
        <f t="shared" ref="AE98:AE129" si="62">(AC98+2*AD98)/3</f>
        <v>93.333333333333329</v>
      </c>
      <c r="AF98" s="20" t="s">
        <v>166</v>
      </c>
      <c r="AG98" s="20" t="s">
        <v>255</v>
      </c>
      <c r="AH98" s="21">
        <v>1</v>
      </c>
      <c r="AI98" s="20" t="s">
        <v>165</v>
      </c>
      <c r="AJ98" s="20" t="s">
        <v>255</v>
      </c>
      <c r="AK98" s="17" t="s">
        <v>24</v>
      </c>
      <c r="AL98" s="17" t="s">
        <v>95</v>
      </c>
      <c r="AM98" s="17">
        <v>4.53</v>
      </c>
      <c r="AN98" s="17" t="s">
        <v>168</v>
      </c>
      <c r="AO98" s="17">
        <v>0</v>
      </c>
      <c r="AP98" s="22" t="s">
        <v>168</v>
      </c>
      <c r="AQ98" s="17" t="s">
        <v>25</v>
      </c>
      <c r="AR98" s="17">
        <v>81.099999999999994</v>
      </c>
      <c r="AS98" s="17">
        <v>466</v>
      </c>
      <c r="AT98" s="17">
        <v>101</v>
      </c>
      <c r="AU98" s="10">
        <v>6.94</v>
      </c>
      <c r="AV98" s="10">
        <v>1.41</v>
      </c>
      <c r="AW98" s="10">
        <v>1.32</v>
      </c>
      <c r="AX98" s="24">
        <v>4</v>
      </c>
      <c r="AY98" s="24">
        <v>0.64</v>
      </c>
      <c r="AZ98" s="21">
        <f t="shared" si="50"/>
        <v>3.0303030303030303</v>
      </c>
      <c r="BA98" s="21">
        <f t="shared" si="51"/>
        <v>5.2575757575757578</v>
      </c>
      <c r="BB98" s="43" t="s">
        <v>172</v>
      </c>
      <c r="BC98" s="26" t="s">
        <v>248</v>
      </c>
      <c r="BD98" s="26" t="s">
        <v>255</v>
      </c>
      <c r="BE98" s="40">
        <v>0</v>
      </c>
      <c r="BF98" s="20">
        <v>0</v>
      </c>
      <c r="BG98" s="20">
        <f t="shared" ref="BG98:BG129" si="63">Y98+AH98+AO98+BE98+BF98</f>
        <v>2</v>
      </c>
      <c r="BH98" s="17" t="str">
        <f>IF(BG98&gt;2,"Sindrome Metabolico","Ausente")</f>
        <v>Ausente</v>
      </c>
    </row>
    <row r="99" spans="1:60" x14ac:dyDescent="0.25">
      <c r="A99" s="17">
        <v>71</v>
      </c>
      <c r="B99" s="16" t="s">
        <v>70</v>
      </c>
      <c r="C99" s="18">
        <v>26370</v>
      </c>
      <c r="D99" s="38">
        <f t="shared" ca="1" si="58"/>
        <v>49.021917808219179</v>
      </c>
      <c r="E99" s="19" t="str">
        <f t="shared" ca="1" si="52"/>
        <v>Entre 35 y 49 años</v>
      </c>
      <c r="F99" s="17" t="s">
        <v>20</v>
      </c>
      <c r="G99" s="17" t="s">
        <v>25</v>
      </c>
      <c r="H99" s="17" t="s">
        <v>25</v>
      </c>
      <c r="I99" s="17" t="s">
        <v>25</v>
      </c>
      <c r="J99" s="17" t="s">
        <v>25</v>
      </c>
      <c r="K99" s="17" t="s">
        <v>25</v>
      </c>
      <c r="L99" s="17" t="s">
        <v>25</v>
      </c>
      <c r="M99" s="17" t="s">
        <v>25</v>
      </c>
      <c r="N99" s="17">
        <v>68</v>
      </c>
      <c r="O99" s="17">
        <v>1.55</v>
      </c>
      <c r="P99" s="17">
        <v>155</v>
      </c>
      <c r="Q99" s="19">
        <f t="shared" si="59"/>
        <v>28.303850156087407</v>
      </c>
      <c r="R99" s="17" t="str">
        <f t="shared" si="53"/>
        <v>SOBREPESO GRADO 2</v>
      </c>
      <c r="S99" s="17">
        <v>91</v>
      </c>
      <c r="T99" s="21">
        <f t="shared" si="61"/>
        <v>0.58709677419354833</v>
      </c>
      <c r="U99" s="17">
        <v>2</v>
      </c>
      <c r="V99" s="19">
        <f t="shared" ca="1" si="56"/>
        <v>41.382843835616434</v>
      </c>
      <c r="W99" s="17" t="str">
        <f t="shared" si="54"/>
        <v>Obesidad Abdominal</v>
      </c>
      <c r="X99" s="53" t="s">
        <v>263</v>
      </c>
      <c r="Y99" s="20">
        <f t="shared" si="57"/>
        <v>1</v>
      </c>
      <c r="Z99" s="17">
        <v>108</v>
      </c>
      <c r="AA99" s="21">
        <f t="shared" si="60"/>
        <v>0.84259259259259256</v>
      </c>
      <c r="AB99" s="17" t="str">
        <f t="shared" si="55"/>
        <v>Obesidad Abdominal</v>
      </c>
      <c r="AC99" s="17">
        <v>130</v>
      </c>
      <c r="AD99" s="17">
        <v>90</v>
      </c>
      <c r="AE99" s="20">
        <f t="shared" si="62"/>
        <v>103.33333333333333</v>
      </c>
      <c r="AF99" s="20" t="s">
        <v>165</v>
      </c>
      <c r="AG99" s="20" t="s">
        <v>255</v>
      </c>
      <c r="AH99" s="21">
        <v>1</v>
      </c>
      <c r="AI99" s="20" t="s">
        <v>165</v>
      </c>
      <c r="AJ99" s="20" t="s">
        <v>255</v>
      </c>
      <c r="AK99" s="17" t="s">
        <v>25</v>
      </c>
      <c r="AL99" s="17" t="s">
        <v>95</v>
      </c>
      <c r="AM99" s="17">
        <v>6</v>
      </c>
      <c r="AN99" s="17" t="s">
        <v>165</v>
      </c>
      <c r="AO99" s="22">
        <v>1</v>
      </c>
      <c r="AP99" s="22" t="s">
        <v>255</v>
      </c>
      <c r="AQ99" s="17" t="s">
        <v>25</v>
      </c>
      <c r="AR99" s="17">
        <v>79</v>
      </c>
      <c r="AS99" s="17">
        <v>365</v>
      </c>
      <c r="AT99" s="17">
        <v>214</v>
      </c>
      <c r="AU99" s="17">
        <v>5.9</v>
      </c>
      <c r="AV99" s="17">
        <v>1.7</v>
      </c>
      <c r="AW99" s="17">
        <v>0.78</v>
      </c>
      <c r="AX99" s="24">
        <v>3.9</v>
      </c>
      <c r="AY99" s="24">
        <v>1.1000000000000001</v>
      </c>
      <c r="AZ99" s="21">
        <f t="shared" si="50"/>
        <v>5</v>
      </c>
      <c r="BA99" s="21">
        <f t="shared" si="51"/>
        <v>7.5641025641025639</v>
      </c>
      <c r="BB99" s="43" t="s">
        <v>172</v>
      </c>
      <c r="BC99" s="26" t="s">
        <v>248</v>
      </c>
      <c r="BD99" s="26" t="s">
        <v>255</v>
      </c>
      <c r="BE99" s="25">
        <v>1</v>
      </c>
      <c r="BF99" s="42">
        <v>1</v>
      </c>
      <c r="BG99" s="20">
        <f t="shared" si="63"/>
        <v>5</v>
      </c>
      <c r="BH99" s="17" t="s">
        <v>255</v>
      </c>
    </row>
    <row r="100" spans="1:60" x14ac:dyDescent="0.25">
      <c r="A100" s="17">
        <v>46</v>
      </c>
      <c r="B100" s="16" t="s">
        <v>62</v>
      </c>
      <c r="C100" s="18">
        <v>22986</v>
      </c>
      <c r="D100" s="38">
        <f t="shared" ca="1" si="58"/>
        <v>58.293150684931504</v>
      </c>
      <c r="E100" s="19" t="str">
        <f t="shared" ca="1" si="52"/>
        <v>Entre 40 y 64 años</v>
      </c>
      <c r="F100" s="17" t="s">
        <v>20</v>
      </c>
      <c r="G100" s="17" t="s">
        <v>25</v>
      </c>
      <c r="H100" s="17" t="s">
        <v>25</v>
      </c>
      <c r="I100" s="17" t="s">
        <v>25</v>
      </c>
      <c r="J100" s="17" t="s">
        <v>25</v>
      </c>
      <c r="K100" s="17" t="s">
        <v>25</v>
      </c>
      <c r="L100" s="17" t="s">
        <v>24</v>
      </c>
      <c r="M100" s="17" t="s">
        <v>25</v>
      </c>
      <c r="N100" s="17">
        <v>73.599999999999994</v>
      </c>
      <c r="O100" s="17">
        <v>1.58</v>
      </c>
      <c r="P100" s="17">
        <v>158</v>
      </c>
      <c r="Q100" s="19">
        <f t="shared" si="59"/>
        <v>29.482454734818131</v>
      </c>
      <c r="R100" s="17" t="str">
        <f t="shared" si="53"/>
        <v>SOBREPESO GRADO 2</v>
      </c>
      <c r="S100" s="17">
        <v>93</v>
      </c>
      <c r="T100" s="21">
        <f t="shared" si="61"/>
        <v>0.58860759493670889</v>
      </c>
      <c r="U100" s="17">
        <v>2</v>
      </c>
      <c r="V100" s="19">
        <f t="shared" ca="1" si="56"/>
        <v>44.309786301369861</v>
      </c>
      <c r="W100" s="17" t="str">
        <f t="shared" si="54"/>
        <v>Obesidad Abdominal</v>
      </c>
      <c r="X100" s="53" t="s">
        <v>263</v>
      </c>
      <c r="Y100" s="20">
        <f t="shared" si="57"/>
        <v>1</v>
      </c>
      <c r="Z100" s="17">
        <v>109</v>
      </c>
      <c r="AA100" s="21">
        <f t="shared" si="60"/>
        <v>0.85321100917431192</v>
      </c>
      <c r="AB100" s="17" t="str">
        <f t="shared" si="55"/>
        <v>Obesidad Abdominal</v>
      </c>
      <c r="AC100" s="17">
        <v>110</v>
      </c>
      <c r="AD100" s="17">
        <v>70</v>
      </c>
      <c r="AE100" s="20">
        <f t="shared" si="62"/>
        <v>83.333333333333329</v>
      </c>
      <c r="AF100" s="20" t="s">
        <v>0</v>
      </c>
      <c r="AG100" s="20" t="s">
        <v>168</v>
      </c>
      <c r="AH100" s="21">
        <v>0</v>
      </c>
      <c r="AI100" s="20" t="s">
        <v>165</v>
      </c>
      <c r="AJ100" s="20" t="s">
        <v>255</v>
      </c>
      <c r="AK100" s="17" t="s">
        <v>25</v>
      </c>
      <c r="AL100" s="17" t="s">
        <v>28</v>
      </c>
      <c r="AM100" s="17">
        <v>4</v>
      </c>
      <c r="AN100" s="17" t="s">
        <v>168</v>
      </c>
      <c r="AO100" s="17">
        <v>0</v>
      </c>
      <c r="AP100" s="22" t="s">
        <v>168</v>
      </c>
      <c r="AQ100" s="17" t="s">
        <v>25</v>
      </c>
      <c r="AR100" s="17">
        <v>99</v>
      </c>
      <c r="AS100" s="17">
        <v>411</v>
      </c>
      <c r="AT100" s="17">
        <v>258</v>
      </c>
      <c r="AU100" s="17">
        <v>4.9000000000000004</v>
      </c>
      <c r="AV100" s="17">
        <v>1</v>
      </c>
      <c r="AW100" s="17">
        <v>0.8</v>
      </c>
      <c r="AX100" s="24">
        <v>4</v>
      </c>
      <c r="AY100" s="24">
        <v>1</v>
      </c>
      <c r="AZ100" s="21">
        <f t="shared" si="50"/>
        <v>5</v>
      </c>
      <c r="BA100" s="21">
        <f t="shared" si="51"/>
        <v>6.125</v>
      </c>
      <c r="BB100" s="40" t="s">
        <v>0</v>
      </c>
      <c r="BC100" s="39" t="s">
        <v>250</v>
      </c>
      <c r="BD100" s="39" t="s">
        <v>168</v>
      </c>
      <c r="BE100" s="40">
        <v>0</v>
      </c>
      <c r="BF100" s="39">
        <v>1</v>
      </c>
      <c r="BG100" s="20">
        <f t="shared" si="63"/>
        <v>2</v>
      </c>
      <c r="BH100" s="17" t="str">
        <f>IF(BG100&gt;2,"Sindrome Metabolico","Ausente")</f>
        <v>Ausente</v>
      </c>
    </row>
    <row r="101" spans="1:60" x14ac:dyDescent="0.25">
      <c r="A101" s="17">
        <v>121</v>
      </c>
      <c r="B101" s="16" t="s">
        <v>130</v>
      </c>
      <c r="C101" s="18">
        <v>23195</v>
      </c>
      <c r="D101" s="38">
        <f t="shared" ca="1" si="58"/>
        <v>57.720547945205482</v>
      </c>
      <c r="E101" s="19" t="str">
        <f t="shared" ca="1" si="52"/>
        <v>Entre 40 y 64 años</v>
      </c>
      <c r="F101" s="17" t="s">
        <v>21</v>
      </c>
      <c r="G101" s="17" t="s">
        <v>25</v>
      </c>
      <c r="H101" s="17" t="s">
        <v>25</v>
      </c>
      <c r="I101" s="17" t="s">
        <v>24</v>
      </c>
      <c r="J101" s="17" t="s">
        <v>25</v>
      </c>
      <c r="K101" s="17" t="s">
        <v>25</v>
      </c>
      <c r="L101" s="17" t="s">
        <v>25</v>
      </c>
      <c r="M101" s="17" t="s">
        <v>25</v>
      </c>
      <c r="N101" s="17">
        <v>93</v>
      </c>
      <c r="O101" s="17">
        <v>1.78</v>
      </c>
      <c r="P101" s="17">
        <v>178</v>
      </c>
      <c r="Q101" s="19">
        <f t="shared" si="59"/>
        <v>29.352354500694357</v>
      </c>
      <c r="R101" s="17" t="str">
        <f t="shared" si="53"/>
        <v>SOBREPESO GRADO 2</v>
      </c>
      <c r="S101" s="17">
        <v>105</v>
      </c>
      <c r="T101" s="21">
        <f t="shared" si="61"/>
        <v>0.5898876404494382</v>
      </c>
      <c r="U101" s="17">
        <v>2</v>
      </c>
      <c r="V101" s="19">
        <f t="shared" ca="1" si="56"/>
        <v>33.564775342465751</v>
      </c>
      <c r="W101" s="17" t="str">
        <f t="shared" si="54"/>
        <v>Obesidad Abdominal</v>
      </c>
      <c r="X101" s="53" t="s">
        <v>263</v>
      </c>
      <c r="Y101" s="20">
        <f t="shared" si="57"/>
        <v>1</v>
      </c>
      <c r="Z101" s="17">
        <v>104</v>
      </c>
      <c r="AA101" s="21">
        <f t="shared" si="60"/>
        <v>1.0096153846153846</v>
      </c>
      <c r="AB101" s="17" t="str">
        <f t="shared" si="55"/>
        <v>Obesidad Abdominal</v>
      </c>
      <c r="AC101" s="17">
        <v>130</v>
      </c>
      <c r="AD101" s="17">
        <v>80</v>
      </c>
      <c r="AE101" s="20">
        <f t="shared" si="62"/>
        <v>96.666666666666671</v>
      </c>
      <c r="AF101" s="20" t="s">
        <v>166</v>
      </c>
      <c r="AG101" s="20" t="s">
        <v>255</v>
      </c>
      <c r="AH101" s="21">
        <v>1</v>
      </c>
      <c r="AI101" s="20" t="s">
        <v>166</v>
      </c>
      <c r="AJ101" s="20" t="s">
        <v>255</v>
      </c>
      <c r="AK101" s="17" t="s">
        <v>24</v>
      </c>
      <c r="AL101" s="17" t="s">
        <v>28</v>
      </c>
      <c r="AM101" s="17">
        <v>6.2</v>
      </c>
      <c r="AN101" s="17" t="s">
        <v>165</v>
      </c>
      <c r="AO101" s="17">
        <v>1</v>
      </c>
      <c r="AP101" s="22" t="s">
        <v>255</v>
      </c>
      <c r="AQ101" s="17" t="s">
        <v>25</v>
      </c>
      <c r="AR101" s="17">
        <v>91</v>
      </c>
      <c r="AS101" s="17">
        <v>248</v>
      </c>
      <c r="AT101" s="17">
        <v>287</v>
      </c>
      <c r="AU101" s="17">
        <v>5.5</v>
      </c>
      <c r="AV101" s="17">
        <v>1.24</v>
      </c>
      <c r="AW101" s="17">
        <v>0.9</v>
      </c>
      <c r="AX101" s="24">
        <v>5.0999999999999996</v>
      </c>
      <c r="AY101" s="24">
        <v>0.7</v>
      </c>
      <c r="AZ101" s="21">
        <f t="shared" si="50"/>
        <v>5.6666666666666661</v>
      </c>
      <c r="BA101" s="21">
        <f t="shared" si="51"/>
        <v>6.1111111111111107</v>
      </c>
      <c r="BB101" s="43" t="s">
        <v>172</v>
      </c>
      <c r="BC101" s="26" t="s">
        <v>248</v>
      </c>
      <c r="BD101" s="26" t="s">
        <v>255</v>
      </c>
      <c r="BE101" s="39">
        <v>1</v>
      </c>
      <c r="BF101" s="40">
        <v>1</v>
      </c>
      <c r="BG101" s="20">
        <f t="shared" si="63"/>
        <v>5</v>
      </c>
      <c r="BH101" s="17" t="s">
        <v>255</v>
      </c>
    </row>
    <row r="102" spans="1:60" x14ac:dyDescent="0.25">
      <c r="A102" s="17">
        <v>141</v>
      </c>
      <c r="B102" s="16" t="s">
        <v>47</v>
      </c>
      <c r="C102" s="18">
        <v>23880</v>
      </c>
      <c r="D102" s="38">
        <f t="shared" ca="1" si="58"/>
        <v>55.843835616438355</v>
      </c>
      <c r="E102" s="19" t="str">
        <f t="shared" ca="1" si="52"/>
        <v>Entre 40 y 64 años</v>
      </c>
      <c r="F102" s="17" t="s">
        <v>20</v>
      </c>
      <c r="G102" s="17" t="s">
        <v>25</v>
      </c>
      <c r="H102" s="17" t="s">
        <v>25</v>
      </c>
      <c r="I102" s="17" t="s">
        <v>25</v>
      </c>
      <c r="J102" s="17" t="s">
        <v>25</v>
      </c>
      <c r="K102" s="17" t="s">
        <v>24</v>
      </c>
      <c r="L102" s="17" t="s">
        <v>24</v>
      </c>
      <c r="M102" s="17" t="s">
        <v>25</v>
      </c>
      <c r="N102" s="17">
        <v>52</v>
      </c>
      <c r="O102" s="17">
        <v>1.49</v>
      </c>
      <c r="P102" s="17">
        <v>149</v>
      </c>
      <c r="Q102" s="19">
        <f t="shared" si="59"/>
        <v>23.422368361785505</v>
      </c>
      <c r="R102" s="17" t="str">
        <f t="shared" si="53"/>
        <v>NORMOPESO</v>
      </c>
      <c r="S102" s="17">
        <v>88</v>
      </c>
      <c r="T102" s="21">
        <f t="shared" si="61"/>
        <v>0.59060402684563762</v>
      </c>
      <c r="U102" s="17">
        <v>2</v>
      </c>
      <c r="V102" s="19">
        <f t="shared" ca="1" si="56"/>
        <v>41.573487671232876</v>
      </c>
      <c r="W102" s="17" t="str">
        <f t="shared" si="54"/>
        <v>Obesidad Abdominal</v>
      </c>
      <c r="Y102" s="20">
        <f t="shared" si="57"/>
        <v>1</v>
      </c>
      <c r="Z102" s="17">
        <v>92</v>
      </c>
      <c r="AA102" s="21">
        <f t="shared" si="60"/>
        <v>0.95652173913043481</v>
      </c>
      <c r="AB102" s="17" t="str">
        <f t="shared" si="55"/>
        <v>Obesidad Abdominal</v>
      </c>
      <c r="AC102" s="17">
        <v>120</v>
      </c>
      <c r="AD102" s="17">
        <v>75</v>
      </c>
      <c r="AE102" s="20">
        <f t="shared" si="62"/>
        <v>90</v>
      </c>
      <c r="AF102" s="20" t="s">
        <v>0</v>
      </c>
      <c r="AG102" s="20" t="s">
        <v>168</v>
      </c>
      <c r="AH102" s="21">
        <v>0</v>
      </c>
      <c r="AI102" s="20" t="s">
        <v>168</v>
      </c>
      <c r="AJ102" s="20" t="s">
        <v>168</v>
      </c>
      <c r="AK102" s="17" t="s">
        <v>25</v>
      </c>
      <c r="AL102" s="17" t="s">
        <v>25</v>
      </c>
      <c r="AM102" s="17">
        <v>5.9</v>
      </c>
      <c r="AN102" s="17" t="s">
        <v>168</v>
      </c>
      <c r="AO102" s="22">
        <v>1</v>
      </c>
      <c r="AP102" s="22" t="s">
        <v>168</v>
      </c>
      <c r="AQ102" s="17" t="s">
        <v>25</v>
      </c>
      <c r="AR102" s="17">
        <v>100.3</v>
      </c>
      <c r="AS102" s="17">
        <v>410</v>
      </c>
      <c r="AT102" s="17">
        <v>95</v>
      </c>
      <c r="AU102" s="17">
        <v>5.0999999999999996</v>
      </c>
      <c r="AV102" s="17">
        <v>0.84</v>
      </c>
      <c r="AW102" s="17">
        <v>1.6</v>
      </c>
      <c r="AX102" s="24">
        <v>3.9</v>
      </c>
      <c r="AY102" s="24">
        <v>0.6</v>
      </c>
      <c r="AZ102" s="21">
        <f t="shared" si="50"/>
        <v>2.4375</v>
      </c>
      <c r="BA102" s="21">
        <f t="shared" si="51"/>
        <v>3.1874999999999996</v>
      </c>
      <c r="BB102" s="39" t="s">
        <v>0</v>
      </c>
      <c r="BC102" s="39" t="s">
        <v>250</v>
      </c>
      <c r="BD102" s="39" t="s">
        <v>168</v>
      </c>
      <c r="BE102" s="42">
        <v>0</v>
      </c>
      <c r="BF102" s="25">
        <v>0</v>
      </c>
      <c r="BG102" s="20">
        <f t="shared" si="63"/>
        <v>2</v>
      </c>
      <c r="BH102" s="17" t="str">
        <f>IF(BG102&gt;2,"Sindrome Metabolico","Ausente")</f>
        <v>Ausente</v>
      </c>
    </row>
    <row r="103" spans="1:60" x14ac:dyDescent="0.25">
      <c r="A103" s="17">
        <v>4</v>
      </c>
      <c r="B103" s="16" t="s">
        <v>124</v>
      </c>
      <c r="C103" s="18">
        <v>21329</v>
      </c>
      <c r="D103" s="38">
        <v>61</v>
      </c>
      <c r="E103" s="19" t="str">
        <f t="shared" si="52"/>
        <v>Entre 40 y 64 años</v>
      </c>
      <c r="F103" s="17" t="s">
        <v>21</v>
      </c>
      <c r="G103" s="17" t="s">
        <v>25</v>
      </c>
      <c r="H103" s="17" t="s">
        <v>24</v>
      </c>
      <c r="I103" s="17" t="s">
        <v>24</v>
      </c>
      <c r="J103" s="17" t="s">
        <v>25</v>
      </c>
      <c r="K103" s="17" t="s">
        <v>25</v>
      </c>
      <c r="L103" s="17" t="s">
        <v>24</v>
      </c>
      <c r="M103" s="17" t="s">
        <v>25</v>
      </c>
      <c r="N103" s="17">
        <v>99</v>
      </c>
      <c r="O103" s="17">
        <v>1.69</v>
      </c>
      <c r="P103" s="17">
        <v>169</v>
      </c>
      <c r="Q103" s="19">
        <f t="shared" si="59"/>
        <v>34.6626518679318</v>
      </c>
      <c r="R103" s="17" t="str">
        <f t="shared" si="53"/>
        <v>Obesidad grado 1</v>
      </c>
      <c r="S103" s="17">
        <v>100</v>
      </c>
      <c r="T103" s="21">
        <f t="shared" si="61"/>
        <v>0.59171597633136097</v>
      </c>
      <c r="U103" s="17">
        <v>2</v>
      </c>
      <c r="V103" s="19">
        <f t="shared" si="56"/>
        <v>31.060999999999996</v>
      </c>
      <c r="W103" s="17" t="str">
        <f t="shared" si="54"/>
        <v>alerta</v>
      </c>
      <c r="X103" s="53" t="s">
        <v>263</v>
      </c>
      <c r="Y103" s="20">
        <f t="shared" si="57"/>
        <v>0</v>
      </c>
      <c r="Z103" s="17">
        <v>111</v>
      </c>
      <c r="AA103" s="21">
        <f t="shared" si="60"/>
        <v>0.90090090090090091</v>
      </c>
      <c r="AB103" s="17" t="str">
        <f t="shared" si="55"/>
        <v>normal</v>
      </c>
      <c r="AC103" s="17">
        <v>130</v>
      </c>
      <c r="AD103" s="17">
        <v>90</v>
      </c>
      <c r="AE103" s="20">
        <f t="shared" si="62"/>
        <v>103.33333333333333</v>
      </c>
      <c r="AF103" s="20" t="s">
        <v>166</v>
      </c>
      <c r="AG103" s="20" t="s">
        <v>255</v>
      </c>
      <c r="AH103" s="21">
        <v>1</v>
      </c>
      <c r="AI103" s="20" t="s">
        <v>166</v>
      </c>
      <c r="AJ103" s="20" t="s">
        <v>255</v>
      </c>
      <c r="AK103" s="17" t="s">
        <v>24</v>
      </c>
      <c r="AL103" s="17" t="s">
        <v>95</v>
      </c>
      <c r="AM103" s="17">
        <v>9.42</v>
      </c>
      <c r="AN103" s="17" t="s">
        <v>165</v>
      </c>
      <c r="AO103" s="22">
        <v>1</v>
      </c>
      <c r="AP103" s="22" t="s">
        <v>255</v>
      </c>
      <c r="AQ103" s="17" t="s">
        <v>25</v>
      </c>
      <c r="AR103" s="17">
        <v>83</v>
      </c>
      <c r="AS103" s="17">
        <v>409</v>
      </c>
      <c r="AT103" s="17">
        <v>152</v>
      </c>
      <c r="AU103" s="17">
        <v>4.74</v>
      </c>
      <c r="AV103" s="17">
        <v>2.6</v>
      </c>
      <c r="AW103" s="17">
        <v>0.8</v>
      </c>
      <c r="AX103" s="24">
        <v>2.76</v>
      </c>
      <c r="AY103" s="24">
        <v>1.18</v>
      </c>
      <c r="AZ103" s="21">
        <f t="shared" ref="AZ103:AZ134" si="64">AX103/AW103</f>
        <v>3.4499999999999997</v>
      </c>
      <c r="BA103" s="21">
        <f t="shared" ref="BA103:BA134" si="65">AU103/AW103</f>
        <v>5.9249999999999998</v>
      </c>
      <c r="BB103" s="26" t="s">
        <v>174</v>
      </c>
      <c r="BC103" s="26" t="s">
        <v>247</v>
      </c>
      <c r="BD103" s="26" t="s">
        <v>255</v>
      </c>
      <c r="BE103" s="25">
        <v>1</v>
      </c>
      <c r="BF103" s="39">
        <v>1</v>
      </c>
      <c r="BG103" s="20">
        <f t="shared" si="63"/>
        <v>4</v>
      </c>
      <c r="BH103" s="17" t="s">
        <v>255</v>
      </c>
    </row>
    <row r="104" spans="1:60" x14ac:dyDescent="0.25">
      <c r="A104" s="17">
        <v>14</v>
      </c>
      <c r="B104" s="16" t="s">
        <v>60</v>
      </c>
      <c r="C104" s="18">
        <v>16273</v>
      </c>
      <c r="D104" s="38">
        <f ca="1">IF(C104="","",(TODAY()-C104)/365)</f>
        <v>76.68493150684931</v>
      </c>
      <c r="E104" s="19" t="str">
        <f t="shared" ca="1" si="52"/>
        <v>Mayor de 65 años</v>
      </c>
      <c r="F104" s="17" t="s">
        <v>21</v>
      </c>
      <c r="G104" s="17" t="s">
        <v>25</v>
      </c>
      <c r="H104" s="17" t="s">
        <v>25</v>
      </c>
      <c r="I104" s="17" t="s">
        <v>25</v>
      </c>
      <c r="J104" s="17" t="s">
        <v>25</v>
      </c>
      <c r="K104" s="17" t="s">
        <v>25</v>
      </c>
      <c r="L104" s="17" t="s">
        <v>24</v>
      </c>
      <c r="M104" s="17" t="s">
        <v>25</v>
      </c>
      <c r="N104" s="17">
        <v>81.5</v>
      </c>
      <c r="O104" s="17">
        <v>1.69</v>
      </c>
      <c r="P104" s="17">
        <v>169</v>
      </c>
      <c r="Q104" s="19">
        <f t="shared" si="59"/>
        <v>28.535415426630724</v>
      </c>
      <c r="R104" s="17" t="str">
        <f t="shared" si="53"/>
        <v>SOBREPESO GRADO 2</v>
      </c>
      <c r="S104" s="17">
        <v>100</v>
      </c>
      <c r="T104" s="21">
        <f t="shared" si="61"/>
        <v>0.59171597633136097</v>
      </c>
      <c r="U104" s="17">
        <v>2</v>
      </c>
      <c r="V104" s="19">
        <f t="shared" ca="1" si="56"/>
        <v>32.645178082191777</v>
      </c>
      <c r="W104" s="17" t="str">
        <f t="shared" si="54"/>
        <v>alerta</v>
      </c>
      <c r="X104" s="53" t="s">
        <v>266</v>
      </c>
      <c r="Y104" s="20">
        <f t="shared" si="57"/>
        <v>0</v>
      </c>
      <c r="Z104" s="17">
        <v>98</v>
      </c>
      <c r="AA104" s="21">
        <f t="shared" si="60"/>
        <v>1.0204081632653061</v>
      </c>
      <c r="AB104" s="17" t="str">
        <f t="shared" si="55"/>
        <v>Obesidad Abdominal</v>
      </c>
      <c r="AC104" s="17">
        <v>160</v>
      </c>
      <c r="AD104" s="17">
        <v>100</v>
      </c>
      <c r="AE104" s="20">
        <f t="shared" si="62"/>
        <v>120</v>
      </c>
      <c r="AF104" s="20" t="s">
        <v>166</v>
      </c>
      <c r="AG104" s="20" t="s">
        <v>255</v>
      </c>
      <c r="AH104" s="21">
        <v>1</v>
      </c>
      <c r="AI104" s="20" t="s">
        <v>165</v>
      </c>
      <c r="AJ104" s="20" t="s">
        <v>255</v>
      </c>
      <c r="AK104" s="17" t="s">
        <v>24</v>
      </c>
      <c r="AL104" s="17" t="s">
        <v>95</v>
      </c>
      <c r="AM104" s="17">
        <v>4.8</v>
      </c>
      <c r="AN104" s="17" t="s">
        <v>168</v>
      </c>
      <c r="AO104" s="22">
        <v>0</v>
      </c>
      <c r="AP104" s="22" t="s">
        <v>168</v>
      </c>
      <c r="AQ104" s="17" t="s">
        <v>25</v>
      </c>
      <c r="AR104" s="17">
        <v>74</v>
      </c>
      <c r="AS104" s="17">
        <v>299</v>
      </c>
      <c r="AT104" s="17">
        <v>290</v>
      </c>
      <c r="AU104" s="17">
        <v>5</v>
      </c>
      <c r="AV104" s="17">
        <v>2.4</v>
      </c>
      <c r="AW104" s="17">
        <v>0.9</v>
      </c>
      <c r="AX104" s="24">
        <v>3.9</v>
      </c>
      <c r="AY104" s="24">
        <v>0.6</v>
      </c>
      <c r="AZ104" s="21">
        <f t="shared" si="64"/>
        <v>4.333333333333333</v>
      </c>
      <c r="BA104" s="21">
        <f t="shared" si="65"/>
        <v>5.5555555555555554</v>
      </c>
      <c r="BB104" s="26" t="s">
        <v>174</v>
      </c>
      <c r="BC104" s="26" t="s">
        <v>248</v>
      </c>
      <c r="BD104" s="26" t="s">
        <v>255</v>
      </c>
      <c r="BE104" s="20">
        <v>1</v>
      </c>
      <c r="BF104" s="39">
        <v>1</v>
      </c>
      <c r="BG104" s="20">
        <f t="shared" si="63"/>
        <v>3</v>
      </c>
      <c r="BH104" s="17" t="s">
        <v>255</v>
      </c>
    </row>
    <row r="105" spans="1:60" x14ac:dyDescent="0.25">
      <c r="A105" s="17">
        <v>118</v>
      </c>
      <c r="B105" s="16" t="s">
        <v>56</v>
      </c>
      <c r="C105" s="18">
        <v>23853</v>
      </c>
      <c r="D105" s="38">
        <f ca="1">IF(C105="","",(TODAY()-C105)/365)</f>
        <v>55.917808219178085</v>
      </c>
      <c r="E105" s="19" t="str">
        <f t="shared" ca="1" si="52"/>
        <v>Entre 40 y 64 años</v>
      </c>
      <c r="F105" s="17" t="s">
        <v>20</v>
      </c>
      <c r="G105" s="17" t="s">
        <v>25</v>
      </c>
      <c r="H105" s="17" t="s">
        <v>24</v>
      </c>
      <c r="I105" s="17" t="s">
        <v>24</v>
      </c>
      <c r="J105" s="17" t="s">
        <v>24</v>
      </c>
      <c r="K105" s="17" t="s">
        <v>25</v>
      </c>
      <c r="L105" s="17" t="s">
        <v>24</v>
      </c>
      <c r="M105" s="17" t="s">
        <v>25</v>
      </c>
      <c r="N105" s="17">
        <v>70</v>
      </c>
      <c r="O105" s="17">
        <v>1.62</v>
      </c>
      <c r="P105" s="17">
        <v>162</v>
      </c>
      <c r="Q105" s="19">
        <f t="shared" si="59"/>
        <v>26.672763298277697</v>
      </c>
      <c r="R105" s="17" t="str">
        <f t="shared" si="53"/>
        <v>SOBREPESO GRADO 1</v>
      </c>
      <c r="S105" s="17">
        <v>96</v>
      </c>
      <c r="T105" s="21">
        <f t="shared" si="61"/>
        <v>0.59259259259259256</v>
      </c>
      <c r="U105" s="17">
        <v>2</v>
      </c>
      <c r="V105" s="19">
        <f t="shared" ca="1" si="56"/>
        <v>45.101835616438358</v>
      </c>
      <c r="W105" s="17" t="str">
        <f t="shared" si="54"/>
        <v>Obesidad Abdominal</v>
      </c>
      <c r="X105" s="53" t="s">
        <v>263</v>
      </c>
      <c r="Y105" s="20">
        <f t="shared" si="57"/>
        <v>1</v>
      </c>
      <c r="Z105" s="17">
        <v>99</v>
      </c>
      <c r="AA105" s="21">
        <f t="shared" si="60"/>
        <v>0.96969696969696972</v>
      </c>
      <c r="AB105" s="17" t="str">
        <f t="shared" si="55"/>
        <v>Obesidad Abdominal</v>
      </c>
      <c r="AC105" s="17">
        <v>120</v>
      </c>
      <c r="AD105" s="17">
        <v>80</v>
      </c>
      <c r="AE105" s="20">
        <f t="shared" si="62"/>
        <v>93.333333333333329</v>
      </c>
      <c r="AF105" s="20" t="s">
        <v>166</v>
      </c>
      <c r="AG105" s="20" t="s">
        <v>255</v>
      </c>
      <c r="AH105" s="21">
        <v>1</v>
      </c>
      <c r="AI105" s="20" t="s">
        <v>166</v>
      </c>
      <c r="AJ105" s="20" t="s">
        <v>255</v>
      </c>
      <c r="AK105" s="17" t="s">
        <v>24</v>
      </c>
      <c r="AL105" s="17" t="s">
        <v>28</v>
      </c>
      <c r="AM105" s="17">
        <v>6.2</v>
      </c>
      <c r="AN105" s="17" t="s">
        <v>165</v>
      </c>
      <c r="AO105" s="22">
        <v>1</v>
      </c>
      <c r="AP105" s="22" t="s">
        <v>255</v>
      </c>
      <c r="AQ105" s="17" t="s">
        <v>25</v>
      </c>
      <c r="AR105" s="17">
        <v>78</v>
      </c>
      <c r="AS105" s="17">
        <v>284</v>
      </c>
      <c r="AT105" s="17">
        <v>248</v>
      </c>
      <c r="AU105" s="17">
        <v>5.9</v>
      </c>
      <c r="AV105" s="17">
        <v>1.75</v>
      </c>
      <c r="AW105" s="17">
        <v>0.91</v>
      </c>
      <c r="AX105" s="24">
        <v>5.6</v>
      </c>
      <c r="AY105" s="24">
        <v>0.5</v>
      </c>
      <c r="AZ105" s="21">
        <f t="shared" si="64"/>
        <v>6.1538461538461533</v>
      </c>
      <c r="BA105" s="21">
        <f t="shared" si="65"/>
        <v>6.4835164835164836</v>
      </c>
      <c r="BB105" s="26" t="s">
        <v>173</v>
      </c>
      <c r="BC105" s="26" t="s">
        <v>247</v>
      </c>
      <c r="BD105" s="26" t="s">
        <v>255</v>
      </c>
      <c r="BE105" s="40">
        <v>1</v>
      </c>
      <c r="BF105" s="39">
        <v>1</v>
      </c>
      <c r="BG105" s="20">
        <f t="shared" si="63"/>
        <v>5</v>
      </c>
      <c r="BH105" s="17" t="s">
        <v>255</v>
      </c>
    </row>
    <row r="106" spans="1:60" ht="15.75" x14ac:dyDescent="0.25">
      <c r="A106" s="17">
        <v>94</v>
      </c>
      <c r="B106" s="10" t="s">
        <v>139</v>
      </c>
      <c r="D106" s="38">
        <v>57</v>
      </c>
      <c r="E106" s="19" t="str">
        <f t="shared" ref="E106:E137" si="66">IF(D106="","-",IF(D106&lt;20,"Menor de 20 años",IF(D106&lt;35,"Entre 20 y 34 años",IF(D106&lt;50,"Entre 35 y 49 años",IF(D106&lt;65,"Entre 40 y 64 años","Mayor de 65 años")))))</f>
        <v>Entre 40 y 64 años</v>
      </c>
      <c r="F106" s="17" t="s">
        <v>20</v>
      </c>
      <c r="H106" s="17" t="s">
        <v>25</v>
      </c>
      <c r="I106" s="17" t="s">
        <v>25</v>
      </c>
      <c r="N106" s="17">
        <v>98</v>
      </c>
      <c r="O106" s="17">
        <v>1.68</v>
      </c>
      <c r="P106" s="17">
        <v>168</v>
      </c>
      <c r="Q106" s="19">
        <f t="shared" si="59"/>
        <v>34.722222222222229</v>
      </c>
      <c r="R106" s="17" t="str">
        <f t="shared" ref="R106:R137" si="67">IF(N106=0,"-",IF(Q106&lt;18.5,"BAJOPESO",IF(Q106&lt;25,"NORMOPESO",IF(Q106&lt;27,"SOBREPESO GRADO 1",IF(Q106&lt;30,"SOBREPESO GRADO 2",IF(Q106&lt;35,"Obesidad grado 1",IF(Q106&lt;40,"OBESO Grado 2","OBESO Grado 3")))))))</f>
        <v>Obesidad grado 1</v>
      </c>
      <c r="S106" s="17">
        <v>100</v>
      </c>
      <c r="T106" s="21">
        <f t="shared" si="61"/>
        <v>0.59523809523809523</v>
      </c>
      <c r="U106" s="17">
        <v>2</v>
      </c>
      <c r="V106" s="19">
        <f t="shared" si="56"/>
        <v>47.097000000000001</v>
      </c>
      <c r="W106" s="17" t="str">
        <f t="shared" ref="W106:W127" si="68">IF(S106="","-",IF(F106="f",IF(S106&lt;80,"normal",IF(S106&lt;88,"alerta",IF(S106&gt;87.9999,"Obesidad Abdominal"))),IF(S106&lt;94,"normal",IF(S106&lt;102,"alerta",IF(S106&gt;101.999,"Obesidad Abdominal")))))</f>
        <v>Obesidad Abdominal</v>
      </c>
      <c r="X106" s="53" t="s">
        <v>264</v>
      </c>
      <c r="Y106" s="20">
        <f t="shared" si="57"/>
        <v>1</v>
      </c>
      <c r="Z106" s="17">
        <v>110</v>
      </c>
      <c r="AA106" s="21">
        <f t="shared" si="60"/>
        <v>0.90909090909090906</v>
      </c>
      <c r="AB106" s="17" t="str">
        <f t="shared" ref="AB106:AB137" si="69">IF(AA106="-","-",IF(F106="f",IF(AA106&lt;0.8,"normal",IF(AA106&gt;0.7999999999,"Obesidad Abdominal")),IF(AA106&lt;0.95,"normal","Obesidad Abdominal")))</f>
        <v>Obesidad Abdominal</v>
      </c>
      <c r="AC106" s="17">
        <v>125</v>
      </c>
      <c r="AD106" s="17">
        <v>80</v>
      </c>
      <c r="AE106" s="20">
        <f t="shared" si="62"/>
        <v>95</v>
      </c>
      <c r="AF106" s="20" t="s">
        <v>0</v>
      </c>
      <c r="AG106" s="20" t="s">
        <v>168</v>
      </c>
      <c r="AH106" s="21">
        <v>0</v>
      </c>
      <c r="AI106" s="20" t="s">
        <v>168</v>
      </c>
      <c r="AJ106" s="20" t="s">
        <v>168</v>
      </c>
      <c r="AK106" s="17" t="s">
        <v>25</v>
      </c>
      <c r="AL106" s="17" t="s">
        <v>25</v>
      </c>
      <c r="AM106" s="10">
        <v>6.82</v>
      </c>
      <c r="AN106" s="17" t="s">
        <v>165</v>
      </c>
      <c r="AO106" s="22">
        <v>1</v>
      </c>
      <c r="AP106" s="22" t="s">
        <v>255</v>
      </c>
      <c r="AQ106" s="17" t="s">
        <v>25</v>
      </c>
      <c r="AR106" s="10">
        <v>97.5</v>
      </c>
      <c r="AS106" s="10">
        <v>293</v>
      </c>
      <c r="AT106" s="10">
        <v>78</v>
      </c>
      <c r="AU106" s="10">
        <v>5.66</v>
      </c>
      <c r="AV106" s="10">
        <v>2.64</v>
      </c>
      <c r="AW106" s="10">
        <v>0.81</v>
      </c>
      <c r="AX106" s="24">
        <v>2.76</v>
      </c>
      <c r="AY106" s="24">
        <v>1.2</v>
      </c>
      <c r="AZ106" s="21">
        <f t="shared" si="64"/>
        <v>3.407407407407407</v>
      </c>
      <c r="BA106" s="21">
        <f t="shared" si="65"/>
        <v>6.9876543209876543</v>
      </c>
      <c r="BB106" s="26" t="s">
        <v>173</v>
      </c>
      <c r="BC106" s="41" t="s">
        <v>248</v>
      </c>
      <c r="BD106" s="26" t="s">
        <v>255</v>
      </c>
      <c r="BE106" s="25">
        <v>1</v>
      </c>
      <c r="BF106" s="25">
        <v>0</v>
      </c>
      <c r="BG106" s="20">
        <f t="shared" si="63"/>
        <v>3</v>
      </c>
      <c r="BH106" s="17" t="s">
        <v>255</v>
      </c>
    </row>
    <row r="107" spans="1:60" x14ac:dyDescent="0.25">
      <c r="A107" s="17">
        <v>134</v>
      </c>
      <c r="B107" s="16" t="s">
        <v>135</v>
      </c>
      <c r="C107" s="18">
        <v>25216</v>
      </c>
      <c r="D107" s="38">
        <f ca="1">IF(C107="","",(TODAY()-C107)/365)</f>
        <v>52.183561643835617</v>
      </c>
      <c r="E107" s="19" t="str">
        <f t="shared" ca="1" si="66"/>
        <v>Entre 40 y 64 años</v>
      </c>
      <c r="F107" s="17" t="s">
        <v>21</v>
      </c>
      <c r="G107" s="17" t="s">
        <v>25</v>
      </c>
      <c r="H107" s="17" t="s">
        <v>25</v>
      </c>
      <c r="I107" s="17" t="s">
        <v>25</v>
      </c>
      <c r="J107" s="17" t="s">
        <v>25</v>
      </c>
      <c r="K107" s="17" t="s">
        <v>25</v>
      </c>
      <c r="L107" s="17" t="s">
        <v>25</v>
      </c>
      <c r="M107" s="17" t="s">
        <v>25</v>
      </c>
      <c r="N107" s="17">
        <v>96</v>
      </c>
      <c r="O107" s="17">
        <v>1.78</v>
      </c>
      <c r="P107" s="17">
        <v>178</v>
      </c>
      <c r="Q107" s="19">
        <f t="shared" si="59"/>
        <v>30.299204645878046</v>
      </c>
      <c r="R107" s="17" t="str">
        <f t="shared" si="67"/>
        <v>Obesidad grado 1</v>
      </c>
      <c r="S107" s="17">
        <v>106</v>
      </c>
      <c r="T107" s="21">
        <f t="shared" si="61"/>
        <v>0.5955056179775281</v>
      </c>
      <c r="U107" s="17">
        <v>2</v>
      </c>
      <c r="V107" s="19">
        <f t="shared" ca="1" si="56"/>
        <v>33.572539726027401</v>
      </c>
      <c r="W107" s="17" t="str">
        <f t="shared" si="68"/>
        <v>Obesidad Abdominal</v>
      </c>
      <c r="X107" s="53" t="s">
        <v>264</v>
      </c>
      <c r="Y107" s="20">
        <f t="shared" si="57"/>
        <v>1</v>
      </c>
      <c r="Z107" s="17">
        <v>105</v>
      </c>
      <c r="AA107" s="21">
        <f t="shared" si="60"/>
        <v>1.0095238095238095</v>
      </c>
      <c r="AB107" s="17" t="str">
        <f t="shared" si="69"/>
        <v>Obesidad Abdominal</v>
      </c>
      <c r="AC107" s="17">
        <v>130</v>
      </c>
      <c r="AD107" s="17">
        <v>80</v>
      </c>
      <c r="AE107" s="20">
        <f t="shared" si="62"/>
        <v>96.666666666666671</v>
      </c>
      <c r="AF107" s="20" t="s">
        <v>166</v>
      </c>
      <c r="AG107" s="20" t="s">
        <v>255</v>
      </c>
      <c r="AH107" s="21">
        <v>1</v>
      </c>
      <c r="AI107" s="20" t="s">
        <v>165</v>
      </c>
      <c r="AJ107" s="20" t="s">
        <v>255</v>
      </c>
      <c r="AK107" s="17" t="s">
        <v>24</v>
      </c>
      <c r="AL107" s="17" t="s">
        <v>95</v>
      </c>
      <c r="AM107" s="17">
        <v>4.8</v>
      </c>
      <c r="AN107" s="17" t="s">
        <v>168</v>
      </c>
      <c r="AO107" s="22">
        <v>0</v>
      </c>
      <c r="AP107" s="22" t="s">
        <v>168</v>
      </c>
      <c r="AQ107" s="17" t="s">
        <v>25</v>
      </c>
      <c r="AR107" s="17">
        <v>83</v>
      </c>
      <c r="AS107" s="17">
        <v>222</v>
      </c>
      <c r="AT107" s="17">
        <v>301</v>
      </c>
      <c r="AU107" s="17">
        <v>6.5</v>
      </c>
      <c r="AV107" s="17">
        <v>1.68</v>
      </c>
      <c r="AW107" s="17">
        <v>1.1000000000000001</v>
      </c>
      <c r="AX107" s="24">
        <v>4.5</v>
      </c>
      <c r="AY107" s="24">
        <v>0.45</v>
      </c>
      <c r="AZ107" s="21">
        <f t="shared" si="64"/>
        <v>4.0909090909090908</v>
      </c>
      <c r="BA107" s="21">
        <f t="shared" si="65"/>
        <v>5.9090909090909083</v>
      </c>
      <c r="BB107" s="41" t="s">
        <v>172</v>
      </c>
      <c r="BC107" s="26" t="s">
        <v>248</v>
      </c>
      <c r="BD107" s="26" t="s">
        <v>255</v>
      </c>
      <c r="BE107" s="40">
        <v>0</v>
      </c>
      <c r="BF107" s="25">
        <v>0</v>
      </c>
      <c r="BG107" s="20">
        <f t="shared" si="63"/>
        <v>2</v>
      </c>
      <c r="BH107" s="17" t="str">
        <f>IF(BG107&gt;2,"Sindrome Metabolico","Ausente")</f>
        <v>Ausente</v>
      </c>
    </row>
    <row r="108" spans="1:60" x14ac:dyDescent="0.25">
      <c r="A108" s="17">
        <v>52</v>
      </c>
      <c r="B108" s="16" t="s">
        <v>149</v>
      </c>
      <c r="D108" s="38">
        <v>68</v>
      </c>
      <c r="E108" s="19" t="str">
        <f t="shared" si="66"/>
        <v>Mayor de 65 años</v>
      </c>
      <c r="F108" s="17" t="s">
        <v>21</v>
      </c>
      <c r="G108" s="17" t="s">
        <v>25</v>
      </c>
      <c r="H108" s="17" t="s">
        <v>25</v>
      </c>
      <c r="I108" s="17" t="s">
        <v>25</v>
      </c>
      <c r="J108" s="17" t="s">
        <v>25</v>
      </c>
      <c r="K108" s="17" t="s">
        <v>25</v>
      </c>
      <c r="L108" s="17" t="s">
        <v>25</v>
      </c>
      <c r="M108" s="17" t="s">
        <v>25</v>
      </c>
      <c r="N108" s="17">
        <v>90</v>
      </c>
      <c r="O108" s="17">
        <v>1.71</v>
      </c>
      <c r="P108" s="17">
        <v>171</v>
      </c>
      <c r="Q108" s="19">
        <f t="shared" si="59"/>
        <v>30.778701138811947</v>
      </c>
      <c r="R108" s="17" t="str">
        <f t="shared" si="67"/>
        <v>Obesidad grado 1</v>
      </c>
      <c r="S108" s="17">
        <v>102</v>
      </c>
      <c r="T108" s="21">
        <f t="shared" si="61"/>
        <v>0.59649122807017541</v>
      </c>
      <c r="U108" s="17">
        <v>2</v>
      </c>
      <c r="V108" s="19">
        <f t="shared" si="56"/>
        <v>32.902000000000001</v>
      </c>
      <c r="W108" s="17" t="str">
        <f t="shared" si="68"/>
        <v>Obesidad Abdominal</v>
      </c>
      <c r="X108" s="53" t="s">
        <v>264</v>
      </c>
      <c r="Y108" s="20">
        <f t="shared" si="57"/>
        <v>1</v>
      </c>
      <c r="Z108" s="17">
        <v>100</v>
      </c>
      <c r="AA108" s="21">
        <f t="shared" si="60"/>
        <v>1.02</v>
      </c>
      <c r="AB108" s="17" t="str">
        <f t="shared" si="69"/>
        <v>Obesidad Abdominal</v>
      </c>
      <c r="AC108" s="17">
        <v>125</v>
      </c>
      <c r="AD108" s="17">
        <v>85</v>
      </c>
      <c r="AE108" s="20">
        <f t="shared" si="62"/>
        <v>98.333333333333329</v>
      </c>
      <c r="AF108" s="20" t="s">
        <v>0</v>
      </c>
      <c r="AG108" s="20" t="s">
        <v>168</v>
      </c>
      <c r="AH108" s="21">
        <v>0</v>
      </c>
      <c r="AI108" s="20" t="s">
        <v>168</v>
      </c>
      <c r="AJ108" s="20" t="s">
        <v>168</v>
      </c>
      <c r="AK108" s="17" t="s">
        <v>25</v>
      </c>
      <c r="AL108" s="17" t="s">
        <v>25</v>
      </c>
      <c r="AM108" s="17">
        <v>4.83</v>
      </c>
      <c r="AN108" s="17" t="s">
        <v>168</v>
      </c>
      <c r="AO108" s="22">
        <v>0</v>
      </c>
      <c r="AP108" s="22" t="s">
        <v>168</v>
      </c>
      <c r="AR108" s="17">
        <v>109</v>
      </c>
      <c r="AS108" s="17">
        <v>479</v>
      </c>
      <c r="AT108" s="17">
        <v>101</v>
      </c>
      <c r="AU108" s="17">
        <v>6.1</v>
      </c>
      <c r="AV108" s="17">
        <v>2.4500000000000002</v>
      </c>
      <c r="AW108" s="17">
        <v>0.89</v>
      </c>
      <c r="AX108" s="24">
        <v>4.2</v>
      </c>
      <c r="AY108" s="24">
        <v>0.88</v>
      </c>
      <c r="AZ108" s="21">
        <f t="shared" si="64"/>
        <v>4.7191011235955056</v>
      </c>
      <c r="BA108" s="21">
        <f t="shared" si="65"/>
        <v>6.8539325842696623</v>
      </c>
      <c r="BB108" s="21" t="s">
        <v>173</v>
      </c>
      <c r="BC108" s="26" t="s">
        <v>248</v>
      </c>
      <c r="BD108" s="26" t="s">
        <v>255</v>
      </c>
      <c r="BE108" s="39">
        <v>1</v>
      </c>
      <c r="BF108" s="25">
        <v>1</v>
      </c>
      <c r="BG108" s="20">
        <f t="shared" si="63"/>
        <v>3</v>
      </c>
      <c r="BH108" s="17" t="s">
        <v>255</v>
      </c>
    </row>
    <row r="109" spans="1:60" ht="15.75" x14ac:dyDescent="0.25">
      <c r="A109" s="17">
        <v>62</v>
      </c>
      <c r="B109" s="16" t="s">
        <v>159</v>
      </c>
      <c r="D109" s="38">
        <v>66</v>
      </c>
      <c r="E109" s="19" t="str">
        <f t="shared" si="66"/>
        <v>Mayor de 65 años</v>
      </c>
      <c r="F109" s="17" t="s">
        <v>21</v>
      </c>
      <c r="G109" s="17" t="s">
        <v>24</v>
      </c>
      <c r="H109" s="17" t="s">
        <v>24</v>
      </c>
      <c r="I109" s="17" t="s">
        <v>25</v>
      </c>
      <c r="J109" s="17" t="s">
        <v>25</v>
      </c>
      <c r="K109" s="17" t="s">
        <v>25</v>
      </c>
      <c r="L109" s="17" t="s">
        <v>25</v>
      </c>
      <c r="M109" s="17" t="s">
        <v>25</v>
      </c>
      <c r="N109" s="17">
        <v>80</v>
      </c>
      <c r="O109" s="17">
        <v>1.64</v>
      </c>
      <c r="P109" s="17">
        <v>164</v>
      </c>
      <c r="Q109" s="19">
        <f t="shared" si="59"/>
        <v>29.744199881023206</v>
      </c>
      <c r="R109" s="17" t="str">
        <f t="shared" si="67"/>
        <v>SOBREPESO GRADO 2</v>
      </c>
      <c r="S109" s="17">
        <v>98</v>
      </c>
      <c r="T109" s="21">
        <f t="shared" si="61"/>
        <v>0.59756097560975607</v>
      </c>
      <c r="U109" s="17">
        <v>2</v>
      </c>
      <c r="V109" s="19">
        <f t="shared" si="56"/>
        <v>30.431999999999999</v>
      </c>
      <c r="W109" s="17" t="str">
        <f t="shared" si="68"/>
        <v>alerta</v>
      </c>
      <c r="X109" s="53" t="s">
        <v>266</v>
      </c>
      <c r="Y109" s="20">
        <f t="shared" si="57"/>
        <v>0</v>
      </c>
      <c r="Z109" s="17">
        <v>100</v>
      </c>
      <c r="AA109" s="21">
        <f t="shared" si="60"/>
        <v>0.98</v>
      </c>
      <c r="AB109" s="17" t="str">
        <f t="shared" si="69"/>
        <v>Obesidad Abdominal</v>
      </c>
      <c r="AC109" s="17">
        <v>100</v>
      </c>
      <c r="AD109" s="17">
        <v>80</v>
      </c>
      <c r="AE109" s="20">
        <f t="shared" si="62"/>
        <v>86.666666666666671</v>
      </c>
      <c r="AF109" s="20" t="s">
        <v>166</v>
      </c>
      <c r="AG109" s="20" t="s">
        <v>255</v>
      </c>
      <c r="AH109" s="21">
        <v>1</v>
      </c>
      <c r="AI109" s="20" t="s">
        <v>168</v>
      </c>
      <c r="AJ109" s="20" t="s">
        <v>168</v>
      </c>
      <c r="AK109" s="17" t="s">
        <v>24</v>
      </c>
      <c r="AL109" s="17" t="s">
        <v>25</v>
      </c>
      <c r="AM109" s="17">
        <v>6.01</v>
      </c>
      <c r="AN109" s="10" t="s">
        <v>170</v>
      </c>
      <c r="AO109" s="22">
        <v>1</v>
      </c>
      <c r="AP109" s="22" t="s">
        <v>255</v>
      </c>
      <c r="AQ109" s="17" t="s">
        <v>24</v>
      </c>
      <c r="AR109" s="17">
        <v>136.4</v>
      </c>
      <c r="AS109" s="17">
        <v>360</v>
      </c>
      <c r="AT109" s="17">
        <v>92</v>
      </c>
      <c r="AU109" s="17">
        <v>5.58</v>
      </c>
      <c r="AV109" s="17">
        <v>1.87</v>
      </c>
      <c r="AW109" s="17">
        <v>0.76</v>
      </c>
      <c r="AX109" s="24">
        <v>3.97</v>
      </c>
      <c r="AY109" s="24">
        <v>0.3</v>
      </c>
      <c r="AZ109" s="21">
        <f t="shared" si="64"/>
        <v>5.2236842105263159</v>
      </c>
      <c r="BA109" s="21">
        <f t="shared" si="65"/>
        <v>7.3421052631578947</v>
      </c>
      <c r="BB109" s="26" t="s">
        <v>173</v>
      </c>
      <c r="BC109" s="26" t="s">
        <v>247</v>
      </c>
      <c r="BD109" s="26" t="s">
        <v>255</v>
      </c>
      <c r="BE109" s="25">
        <v>1</v>
      </c>
      <c r="BF109" s="40">
        <v>1</v>
      </c>
      <c r="BG109" s="20">
        <f t="shared" si="63"/>
        <v>4</v>
      </c>
      <c r="BH109" s="17" t="s">
        <v>255</v>
      </c>
    </row>
    <row r="110" spans="1:60" ht="15.75" x14ac:dyDescent="0.25">
      <c r="A110" s="17">
        <v>95</v>
      </c>
      <c r="B110" s="16" t="s">
        <v>42</v>
      </c>
      <c r="C110" s="18">
        <v>20879</v>
      </c>
      <c r="D110" s="38">
        <f ca="1">IF(C110="","",(TODAY()-C110)/365)</f>
        <v>64.06575342465753</v>
      </c>
      <c r="E110" s="19" t="str">
        <f t="shared" ca="1" si="66"/>
        <v>Entre 40 y 64 años</v>
      </c>
      <c r="F110" s="17" t="s">
        <v>20</v>
      </c>
      <c r="G110" s="17" t="s">
        <v>25</v>
      </c>
      <c r="H110" s="17" t="s">
        <v>25</v>
      </c>
      <c r="I110" s="17" t="s">
        <v>25</v>
      </c>
      <c r="J110" s="17" t="s">
        <v>25</v>
      </c>
      <c r="K110" s="17" t="s">
        <v>25</v>
      </c>
      <c r="L110" s="17" t="s">
        <v>24</v>
      </c>
      <c r="M110" s="17" t="s">
        <v>24</v>
      </c>
      <c r="N110" s="17">
        <v>65.599999999999994</v>
      </c>
      <c r="O110" s="17">
        <v>1.52</v>
      </c>
      <c r="P110" s="17">
        <v>152</v>
      </c>
      <c r="Q110" s="19">
        <f t="shared" si="59"/>
        <v>28.393351800554015</v>
      </c>
      <c r="R110" s="17" t="str">
        <f t="shared" si="67"/>
        <v>SOBREPESO GRADO 2</v>
      </c>
      <c r="S110" s="17">
        <v>91</v>
      </c>
      <c r="T110" s="21">
        <f t="shared" si="61"/>
        <v>0.59868421052631582</v>
      </c>
      <c r="U110" s="17">
        <v>2</v>
      </c>
      <c r="V110" s="19">
        <f t="shared" ca="1" si="56"/>
        <v>44.707531506849314</v>
      </c>
      <c r="W110" s="17" t="str">
        <f t="shared" si="68"/>
        <v>Obesidad Abdominal</v>
      </c>
      <c r="X110" s="53" t="s">
        <v>263</v>
      </c>
      <c r="Y110" s="20">
        <f t="shared" si="57"/>
        <v>1</v>
      </c>
      <c r="Z110" s="17">
        <v>104</v>
      </c>
      <c r="AA110" s="21">
        <f t="shared" si="60"/>
        <v>0.875</v>
      </c>
      <c r="AB110" s="17" t="str">
        <f t="shared" si="69"/>
        <v>Obesidad Abdominal</v>
      </c>
      <c r="AC110" s="17">
        <v>130</v>
      </c>
      <c r="AD110" s="17">
        <v>90</v>
      </c>
      <c r="AE110" s="20">
        <f t="shared" si="62"/>
        <v>103.33333333333333</v>
      </c>
      <c r="AF110" s="20" t="s">
        <v>166</v>
      </c>
      <c r="AG110" s="20" t="s">
        <v>255</v>
      </c>
      <c r="AH110" s="21">
        <v>1</v>
      </c>
      <c r="AI110" s="20" t="s">
        <v>168</v>
      </c>
      <c r="AJ110" s="20" t="s">
        <v>168</v>
      </c>
      <c r="AK110" s="17" t="s">
        <v>24</v>
      </c>
      <c r="AL110" s="17" t="s">
        <v>25</v>
      </c>
      <c r="AM110" s="10">
        <v>5.62</v>
      </c>
      <c r="AN110" s="17" t="s">
        <v>165</v>
      </c>
      <c r="AO110" s="22">
        <v>1</v>
      </c>
      <c r="AP110" s="22" t="s">
        <v>255</v>
      </c>
      <c r="AQ110" s="17" t="s">
        <v>25</v>
      </c>
      <c r="AR110" s="10">
        <v>85.2</v>
      </c>
      <c r="AS110" s="10">
        <v>384</v>
      </c>
      <c r="AT110" s="10">
        <v>112</v>
      </c>
      <c r="AU110" s="10">
        <v>6.34</v>
      </c>
      <c r="AV110" s="10">
        <v>1.52</v>
      </c>
      <c r="AW110" s="17">
        <v>1</v>
      </c>
      <c r="AX110" s="11">
        <v>4.59</v>
      </c>
      <c r="AY110" s="24">
        <v>0.69</v>
      </c>
      <c r="AZ110" s="21">
        <f t="shared" si="64"/>
        <v>4.59</v>
      </c>
      <c r="BA110" s="21">
        <f t="shared" si="65"/>
        <v>6.34</v>
      </c>
      <c r="BB110" s="41" t="s">
        <v>172</v>
      </c>
      <c r="BC110" s="26" t="s">
        <v>248</v>
      </c>
      <c r="BD110" s="26" t="s">
        <v>255</v>
      </c>
      <c r="BE110" s="39">
        <v>0</v>
      </c>
      <c r="BF110" s="39">
        <v>1</v>
      </c>
      <c r="BG110" s="20">
        <f t="shared" si="63"/>
        <v>4</v>
      </c>
      <c r="BH110" s="17" t="s">
        <v>255</v>
      </c>
    </row>
    <row r="111" spans="1:60" ht="15.75" x14ac:dyDescent="0.25">
      <c r="A111" s="17">
        <v>50</v>
      </c>
      <c r="B111" s="16" t="s">
        <v>105</v>
      </c>
      <c r="C111" s="18">
        <v>21614</v>
      </c>
      <c r="D111" s="38">
        <f ca="1">IF(C111="","",(TODAY()-C111)/365)</f>
        <v>62.052054794520551</v>
      </c>
      <c r="E111" s="19" t="str">
        <f t="shared" ca="1" si="66"/>
        <v>Entre 40 y 64 años</v>
      </c>
      <c r="F111" s="17" t="s">
        <v>21</v>
      </c>
      <c r="G111" s="17" t="s">
        <v>25</v>
      </c>
      <c r="H111" s="17" t="s">
        <v>25</v>
      </c>
      <c r="I111" s="17" t="s">
        <v>25</v>
      </c>
      <c r="J111" s="17" t="s">
        <v>25</v>
      </c>
      <c r="K111" s="17" t="s">
        <v>24</v>
      </c>
      <c r="L111" s="17" t="s">
        <v>25</v>
      </c>
      <c r="M111" s="17" t="s">
        <v>25</v>
      </c>
      <c r="N111" s="17">
        <v>71.7</v>
      </c>
      <c r="O111" s="17">
        <v>1.63</v>
      </c>
      <c r="P111" s="17">
        <v>163</v>
      </c>
      <c r="Q111" s="19">
        <f t="shared" si="59"/>
        <v>26.986337460950736</v>
      </c>
      <c r="R111" s="17" t="str">
        <f t="shared" si="67"/>
        <v>SOBREPESO GRADO 1</v>
      </c>
      <c r="S111" s="17">
        <v>98</v>
      </c>
      <c r="T111" s="21">
        <f t="shared" si="61"/>
        <v>0.60122699386503065</v>
      </c>
      <c r="U111" s="17">
        <v>2</v>
      </c>
      <c r="V111" s="19">
        <f t="shared" ca="1" si="56"/>
        <v>30.03325753424657</v>
      </c>
      <c r="W111" s="17" t="str">
        <f t="shared" si="68"/>
        <v>alerta</v>
      </c>
      <c r="X111" s="53" t="s">
        <v>266</v>
      </c>
      <c r="Y111" s="20">
        <f t="shared" si="57"/>
        <v>0</v>
      </c>
      <c r="Z111" s="17">
        <v>98</v>
      </c>
      <c r="AA111" s="21">
        <f t="shared" si="60"/>
        <v>1</v>
      </c>
      <c r="AB111" s="17" t="str">
        <f t="shared" si="69"/>
        <v>Obesidad Abdominal</v>
      </c>
      <c r="AC111" s="17">
        <v>140</v>
      </c>
      <c r="AD111" s="17">
        <v>90</v>
      </c>
      <c r="AE111" s="20">
        <f t="shared" si="62"/>
        <v>106.66666666666667</v>
      </c>
      <c r="AF111" s="20" t="s">
        <v>165</v>
      </c>
      <c r="AG111" s="20" t="s">
        <v>255</v>
      </c>
      <c r="AH111" s="21">
        <v>1</v>
      </c>
      <c r="AI111" s="20" t="s">
        <v>168</v>
      </c>
      <c r="AJ111" s="20" t="s">
        <v>168</v>
      </c>
      <c r="AK111" s="17" t="s">
        <v>25</v>
      </c>
      <c r="AL111" s="17" t="s">
        <v>25</v>
      </c>
      <c r="AM111" s="10">
        <v>4.71</v>
      </c>
      <c r="AN111" s="17" t="s">
        <v>168</v>
      </c>
      <c r="AO111" s="22">
        <v>0</v>
      </c>
      <c r="AP111" s="22" t="s">
        <v>168</v>
      </c>
      <c r="AQ111" s="17" t="s">
        <v>25</v>
      </c>
      <c r="AR111" s="10">
        <v>115.4</v>
      </c>
      <c r="AS111" s="10">
        <v>404</v>
      </c>
      <c r="AT111" s="10">
        <v>90</v>
      </c>
      <c r="AU111" s="10">
        <v>4.1399999999999997</v>
      </c>
      <c r="AV111" s="10">
        <v>1.52</v>
      </c>
      <c r="AW111" s="10">
        <v>0.83</v>
      </c>
      <c r="AX111" s="11">
        <v>2.96</v>
      </c>
      <c r="AY111" s="24">
        <v>0.69</v>
      </c>
      <c r="AZ111" s="21">
        <f t="shared" si="64"/>
        <v>3.5662650602409638</v>
      </c>
      <c r="BA111" s="21">
        <f t="shared" si="65"/>
        <v>4.9879518072289155</v>
      </c>
      <c r="BB111" s="39" t="s">
        <v>0</v>
      </c>
      <c r="BC111" s="39" t="s">
        <v>250</v>
      </c>
      <c r="BD111" s="39" t="s">
        <v>168</v>
      </c>
      <c r="BE111" s="39">
        <v>0</v>
      </c>
      <c r="BF111" s="40">
        <v>1</v>
      </c>
      <c r="BG111" s="20">
        <f t="shared" si="63"/>
        <v>2</v>
      </c>
      <c r="BH111" s="17" t="str">
        <f>IF(BG111&gt;2,"Sindrome Metabolico","Ausente")</f>
        <v>Ausente</v>
      </c>
    </row>
    <row r="112" spans="1:60" ht="15.75" x14ac:dyDescent="0.25">
      <c r="A112" s="17">
        <v>76</v>
      </c>
      <c r="B112" s="16" t="s">
        <v>96</v>
      </c>
      <c r="C112" s="18">
        <v>26495</v>
      </c>
      <c r="D112" s="38">
        <f ca="1">IF(C112="","",(TODAY()-C112)/365)</f>
        <v>48.679452054794524</v>
      </c>
      <c r="E112" s="19" t="str">
        <f t="shared" ca="1" si="66"/>
        <v>Entre 35 y 49 años</v>
      </c>
      <c r="F112" s="17" t="s">
        <v>20</v>
      </c>
      <c r="G112" s="17" t="s">
        <v>25</v>
      </c>
      <c r="H112" s="17" t="s">
        <v>25</v>
      </c>
      <c r="I112" s="17" t="s">
        <v>25</v>
      </c>
      <c r="J112" s="17" t="s">
        <v>25</v>
      </c>
      <c r="K112" s="17" t="s">
        <v>25</v>
      </c>
      <c r="L112" s="17" t="s">
        <v>25</v>
      </c>
      <c r="M112" s="17" t="s">
        <v>25</v>
      </c>
      <c r="N112" s="17">
        <v>70.599999999999994</v>
      </c>
      <c r="O112" s="17">
        <v>1.51</v>
      </c>
      <c r="P112" s="17">
        <v>151</v>
      </c>
      <c r="Q112" s="19">
        <f t="shared" si="59"/>
        <v>30.963554230077627</v>
      </c>
      <c r="R112" s="17" t="str">
        <f t="shared" si="67"/>
        <v>Obesidad grado 1</v>
      </c>
      <c r="S112" s="17">
        <v>91</v>
      </c>
      <c r="T112" s="21">
        <f t="shared" si="61"/>
        <v>0.60264900662251653</v>
      </c>
      <c r="U112" s="17">
        <v>2</v>
      </c>
      <c r="V112" s="19">
        <f t="shared" ca="1" si="56"/>
        <v>41.307158904109592</v>
      </c>
      <c r="W112" s="17" t="str">
        <f t="shared" si="68"/>
        <v>Obesidad Abdominal</v>
      </c>
      <c r="X112" s="53" t="s">
        <v>264</v>
      </c>
      <c r="Y112" s="20">
        <f t="shared" si="57"/>
        <v>1</v>
      </c>
      <c r="Z112" s="17">
        <v>109</v>
      </c>
      <c r="AA112" s="21">
        <f t="shared" si="60"/>
        <v>0.83486238532110091</v>
      </c>
      <c r="AB112" s="17" t="str">
        <f t="shared" si="69"/>
        <v>Obesidad Abdominal</v>
      </c>
      <c r="AC112" s="17">
        <v>120</v>
      </c>
      <c r="AD112" s="17">
        <v>90</v>
      </c>
      <c r="AE112" s="20">
        <f t="shared" si="62"/>
        <v>100</v>
      </c>
      <c r="AF112" s="20" t="s">
        <v>165</v>
      </c>
      <c r="AG112" s="20" t="s">
        <v>255</v>
      </c>
      <c r="AH112" s="21">
        <v>1</v>
      </c>
      <c r="AI112" s="20" t="s">
        <v>168</v>
      </c>
      <c r="AJ112" s="20" t="s">
        <v>168</v>
      </c>
      <c r="AK112" s="17" t="s">
        <v>25</v>
      </c>
      <c r="AL112" s="17" t="s">
        <v>25</v>
      </c>
      <c r="AM112" s="10">
        <v>5.37</v>
      </c>
      <c r="AN112" s="17" t="s">
        <v>168</v>
      </c>
      <c r="AO112" s="22">
        <v>0</v>
      </c>
      <c r="AP112" s="22" t="s">
        <v>168</v>
      </c>
      <c r="AQ112" s="17" t="s">
        <v>25</v>
      </c>
      <c r="AR112" s="10">
        <v>81.2</v>
      </c>
      <c r="AS112" s="10">
        <v>303</v>
      </c>
      <c r="AT112" s="10">
        <v>95</v>
      </c>
      <c r="AU112" s="10">
        <v>4.88</v>
      </c>
      <c r="AV112" s="10">
        <v>2.2599999999999998</v>
      </c>
      <c r="AW112" s="10">
        <v>0.42</v>
      </c>
      <c r="AX112" s="11">
        <v>4.1399999999999997</v>
      </c>
      <c r="AY112" s="24">
        <v>0.8</v>
      </c>
      <c r="AZ112" s="21">
        <f t="shared" si="64"/>
        <v>9.8571428571428559</v>
      </c>
      <c r="BA112" s="21">
        <f t="shared" si="65"/>
        <v>11.619047619047619</v>
      </c>
      <c r="BB112" s="26" t="s">
        <v>174</v>
      </c>
      <c r="BC112" s="26" t="s">
        <v>248</v>
      </c>
      <c r="BD112" s="26" t="s">
        <v>255</v>
      </c>
      <c r="BE112" s="25">
        <v>1</v>
      </c>
      <c r="BF112" s="39">
        <v>1</v>
      </c>
      <c r="BG112" s="20">
        <f t="shared" si="63"/>
        <v>4</v>
      </c>
      <c r="BH112" s="17" t="s">
        <v>255</v>
      </c>
    </row>
    <row r="113" spans="1:60" ht="15.75" x14ac:dyDescent="0.25">
      <c r="A113" s="17">
        <v>149</v>
      </c>
      <c r="B113" s="16" t="s">
        <v>97</v>
      </c>
      <c r="D113" s="38">
        <v>54</v>
      </c>
      <c r="E113" s="19" t="str">
        <f t="shared" si="66"/>
        <v>Entre 40 y 64 años</v>
      </c>
      <c r="F113" s="17" t="s">
        <v>20</v>
      </c>
      <c r="H113" s="17" t="s">
        <v>24</v>
      </c>
      <c r="I113" s="17" t="s">
        <v>24</v>
      </c>
      <c r="N113" s="17">
        <v>73</v>
      </c>
      <c r="O113" s="17">
        <v>1.64</v>
      </c>
      <c r="P113" s="17">
        <v>164</v>
      </c>
      <c r="Q113" s="19">
        <f t="shared" si="59"/>
        <v>27.141582391433676</v>
      </c>
      <c r="R113" s="17" t="str">
        <f t="shared" si="67"/>
        <v>SOBREPESO GRADO 2</v>
      </c>
      <c r="S113" s="17">
        <v>99</v>
      </c>
      <c r="T113" s="21">
        <f t="shared" si="61"/>
        <v>0.60365853658536583</v>
      </c>
      <c r="U113" s="17">
        <v>2</v>
      </c>
      <c r="V113" s="19">
        <f t="shared" si="56"/>
        <v>45.994999999999997</v>
      </c>
      <c r="W113" s="17" t="str">
        <f t="shared" si="68"/>
        <v>Obesidad Abdominal</v>
      </c>
      <c r="X113" s="53" t="s">
        <v>263</v>
      </c>
      <c r="Y113" s="20">
        <f t="shared" si="57"/>
        <v>1</v>
      </c>
      <c r="Z113" s="17">
        <v>105</v>
      </c>
      <c r="AA113" s="21">
        <f t="shared" si="60"/>
        <v>0.94285714285714284</v>
      </c>
      <c r="AB113" s="17" t="str">
        <f t="shared" si="69"/>
        <v>Obesidad Abdominal</v>
      </c>
      <c r="AC113" s="17">
        <v>120</v>
      </c>
      <c r="AD113" s="17">
        <v>85</v>
      </c>
      <c r="AE113" s="20">
        <f t="shared" si="62"/>
        <v>96.666666666666671</v>
      </c>
      <c r="AF113" s="20" t="s">
        <v>0</v>
      </c>
      <c r="AG113" s="20" t="s">
        <v>168</v>
      </c>
      <c r="AH113" s="21">
        <v>0</v>
      </c>
      <c r="AI113" s="20" t="s">
        <v>166</v>
      </c>
      <c r="AJ113" s="20" t="s">
        <v>255</v>
      </c>
      <c r="AK113" s="17" t="s">
        <v>25</v>
      </c>
      <c r="AL113" s="17" t="s">
        <v>28</v>
      </c>
      <c r="AM113" s="10">
        <v>5.94</v>
      </c>
      <c r="AN113" s="17" t="s">
        <v>168</v>
      </c>
      <c r="AO113" s="22">
        <v>1</v>
      </c>
      <c r="AP113" s="22" t="s">
        <v>168</v>
      </c>
      <c r="AR113" s="10">
        <v>81.5</v>
      </c>
      <c r="AS113" s="10">
        <v>324</v>
      </c>
      <c r="AT113" s="10">
        <v>91</v>
      </c>
      <c r="AU113" s="10">
        <v>6.21</v>
      </c>
      <c r="AV113" s="10">
        <v>1.2</v>
      </c>
      <c r="AW113" s="10">
        <v>0.96</v>
      </c>
      <c r="AX113" s="24">
        <v>4.2</v>
      </c>
      <c r="AY113" s="24">
        <v>0.3</v>
      </c>
      <c r="AZ113" s="21">
        <f t="shared" si="64"/>
        <v>4.375</v>
      </c>
      <c r="BA113" s="21">
        <f t="shared" si="65"/>
        <v>6.46875</v>
      </c>
      <c r="BB113" s="41" t="s">
        <v>172</v>
      </c>
      <c r="BC113" s="41" t="s">
        <v>247</v>
      </c>
      <c r="BD113" s="26" t="s">
        <v>255</v>
      </c>
      <c r="BE113" s="42">
        <v>0</v>
      </c>
      <c r="BF113" s="20">
        <v>0</v>
      </c>
      <c r="BG113" s="20">
        <f t="shared" si="63"/>
        <v>2</v>
      </c>
      <c r="BH113" s="17" t="str">
        <f>IF(BG113&gt;2,"Sindrome Metabolico","Ausente")</f>
        <v>Ausente</v>
      </c>
    </row>
    <row r="114" spans="1:60" x14ac:dyDescent="0.25">
      <c r="A114" s="17">
        <v>39</v>
      </c>
      <c r="B114" s="16" t="s">
        <v>155</v>
      </c>
      <c r="C114" s="18">
        <v>31255</v>
      </c>
      <c r="D114" s="38">
        <f t="shared" ref="D114:D126" ca="1" si="70">IF(C114="","",(TODAY()-C114)/365)</f>
        <v>35.638356164383559</v>
      </c>
      <c r="E114" s="19" t="str">
        <f t="shared" ca="1" si="66"/>
        <v>Entre 35 y 49 años</v>
      </c>
      <c r="F114" s="17" t="s">
        <v>20</v>
      </c>
      <c r="G114" s="17" t="s">
        <v>25</v>
      </c>
      <c r="H114" s="17" t="s">
        <v>25</v>
      </c>
      <c r="I114" s="17" t="s">
        <v>25</v>
      </c>
      <c r="J114" s="17" t="s">
        <v>25</v>
      </c>
      <c r="K114" s="17" t="s">
        <v>25</v>
      </c>
      <c r="L114" s="17" t="s">
        <v>25</v>
      </c>
      <c r="M114" s="17" t="s">
        <v>25</v>
      </c>
      <c r="N114" s="17">
        <v>80</v>
      </c>
      <c r="O114" s="17">
        <v>1.62</v>
      </c>
      <c r="P114" s="17">
        <v>162</v>
      </c>
      <c r="Q114" s="19">
        <f t="shared" si="59"/>
        <v>30.48315805517451</v>
      </c>
      <c r="R114" s="17" t="str">
        <f t="shared" si="67"/>
        <v>Obesidad grado 1</v>
      </c>
      <c r="S114" s="17">
        <v>98</v>
      </c>
      <c r="T114" s="21">
        <f t="shared" si="61"/>
        <v>0.60493827160493829</v>
      </c>
      <c r="U114" s="17">
        <v>2</v>
      </c>
      <c r="V114" s="19">
        <f t="shared" ca="1" si="56"/>
        <v>41.498076712328768</v>
      </c>
      <c r="W114" s="17" t="str">
        <f t="shared" si="68"/>
        <v>Obesidad Abdominal</v>
      </c>
      <c r="X114" s="53" t="s">
        <v>264</v>
      </c>
      <c r="Y114" s="20">
        <f t="shared" si="57"/>
        <v>1</v>
      </c>
      <c r="Z114" s="17">
        <v>102</v>
      </c>
      <c r="AA114" s="21">
        <f t="shared" si="60"/>
        <v>0.96078431372549022</v>
      </c>
      <c r="AB114" s="17" t="str">
        <f t="shared" si="69"/>
        <v>Obesidad Abdominal</v>
      </c>
      <c r="AC114" s="17">
        <v>120</v>
      </c>
      <c r="AD114" s="17">
        <v>90</v>
      </c>
      <c r="AE114" s="20">
        <f t="shared" si="62"/>
        <v>100</v>
      </c>
      <c r="AF114" s="20" t="s">
        <v>165</v>
      </c>
      <c r="AG114" s="20" t="s">
        <v>255</v>
      </c>
      <c r="AH114" s="21">
        <v>1</v>
      </c>
      <c r="AI114" s="20" t="s">
        <v>168</v>
      </c>
      <c r="AJ114" s="20" t="s">
        <v>168</v>
      </c>
      <c r="AK114" s="17" t="s">
        <v>25</v>
      </c>
      <c r="AL114" s="17" t="s">
        <v>25</v>
      </c>
      <c r="AM114" s="17">
        <v>5.9</v>
      </c>
      <c r="AN114" s="17" t="s">
        <v>168</v>
      </c>
      <c r="AO114" s="22">
        <v>1</v>
      </c>
      <c r="AP114" s="22" t="s">
        <v>168</v>
      </c>
      <c r="AQ114" s="17" t="s">
        <v>25</v>
      </c>
      <c r="AR114" s="17">
        <v>91.7</v>
      </c>
      <c r="AS114" s="17">
        <v>357</v>
      </c>
      <c r="AT114" s="17">
        <v>115</v>
      </c>
      <c r="AU114" s="17">
        <v>6.99</v>
      </c>
      <c r="AV114" s="17">
        <v>2.72</v>
      </c>
      <c r="AW114" s="17">
        <v>0.64</v>
      </c>
      <c r="AX114" s="24">
        <v>4.9000000000000004</v>
      </c>
      <c r="AY114" s="24">
        <v>1.1399999999999999</v>
      </c>
      <c r="AZ114" s="21">
        <f t="shared" si="64"/>
        <v>7.65625</v>
      </c>
      <c r="BA114" s="21">
        <f t="shared" si="65"/>
        <v>10.921875</v>
      </c>
      <c r="BB114" s="26" t="s">
        <v>173</v>
      </c>
      <c r="BC114" s="26" t="s">
        <v>248</v>
      </c>
      <c r="BD114" s="26" t="s">
        <v>255</v>
      </c>
      <c r="BE114" s="25">
        <v>1</v>
      </c>
      <c r="BF114" s="40">
        <v>1</v>
      </c>
      <c r="BG114" s="20">
        <f t="shared" si="63"/>
        <v>5</v>
      </c>
      <c r="BH114" s="17" t="s">
        <v>255</v>
      </c>
    </row>
    <row r="115" spans="1:60" ht="15.75" x14ac:dyDescent="0.25">
      <c r="A115" s="17">
        <v>73</v>
      </c>
      <c r="B115" s="16" t="s">
        <v>74</v>
      </c>
      <c r="C115" s="18">
        <v>22960</v>
      </c>
      <c r="D115" s="38">
        <f t="shared" ca="1" si="70"/>
        <v>58.364383561643834</v>
      </c>
      <c r="E115" s="19" t="str">
        <f t="shared" ca="1" si="66"/>
        <v>Entre 40 y 64 años</v>
      </c>
      <c r="F115" s="17" t="s">
        <v>21</v>
      </c>
      <c r="G115" s="17" t="s">
        <v>25</v>
      </c>
      <c r="H115" s="17" t="s">
        <v>25</v>
      </c>
      <c r="I115" s="17" t="s">
        <v>25</v>
      </c>
      <c r="J115" s="17" t="s">
        <v>25</v>
      </c>
      <c r="K115" s="17" t="s">
        <v>25</v>
      </c>
      <c r="L115" s="17" t="s">
        <v>25</v>
      </c>
      <c r="M115" s="17" t="s">
        <v>24</v>
      </c>
      <c r="N115" s="17">
        <v>102.4</v>
      </c>
      <c r="O115" s="17">
        <v>1.85</v>
      </c>
      <c r="P115" s="17">
        <v>185</v>
      </c>
      <c r="Q115" s="19">
        <f t="shared" si="59"/>
        <v>29.919649379108836</v>
      </c>
      <c r="R115" s="17" t="str">
        <f t="shared" si="67"/>
        <v>SOBREPESO GRADO 2</v>
      </c>
      <c r="S115" s="17">
        <v>112</v>
      </c>
      <c r="T115" s="21">
        <f t="shared" si="61"/>
        <v>0.60540540540540544</v>
      </c>
      <c r="U115" s="17">
        <v>2</v>
      </c>
      <c r="V115" s="19">
        <f t="shared" ref="V115:V150" ca="1" si="71">IF(S115="","-",IF(F115="f",0.439*S115+0.221*D115-9.4,0.567*S115+0.101*D115-31.8))</f>
        <v>37.598802739726025</v>
      </c>
      <c r="W115" s="17" t="str">
        <f t="shared" si="68"/>
        <v>Obesidad Abdominal</v>
      </c>
      <c r="X115" s="53" t="s">
        <v>263</v>
      </c>
      <c r="Y115" s="20">
        <f t="shared" ref="Y115:Y150" si="72">IF(S115="","-",IF(F115="f",IF(S115&lt;80,0,IF(S115&lt;88,0,IF(S115&gt;87.9999,1))),IF(S115&lt;94,0,IF(S115&lt;102,0,IF(S115&gt;101.999,1)))))</f>
        <v>1</v>
      </c>
      <c r="Z115" s="17">
        <v>115</v>
      </c>
      <c r="AA115" s="21">
        <f t="shared" si="60"/>
        <v>0.97391304347826091</v>
      </c>
      <c r="AB115" s="17" t="str">
        <f t="shared" si="69"/>
        <v>Obesidad Abdominal</v>
      </c>
      <c r="AC115" s="17">
        <v>140</v>
      </c>
      <c r="AD115" s="17">
        <v>90</v>
      </c>
      <c r="AE115" s="20">
        <f t="shared" si="62"/>
        <v>106.66666666666667</v>
      </c>
      <c r="AF115" s="20" t="s">
        <v>165</v>
      </c>
      <c r="AG115" s="20" t="s">
        <v>255</v>
      </c>
      <c r="AH115" s="21">
        <v>1</v>
      </c>
      <c r="AI115" s="20" t="s">
        <v>165</v>
      </c>
      <c r="AJ115" s="20" t="s">
        <v>255</v>
      </c>
      <c r="AK115" s="17" t="s">
        <v>25</v>
      </c>
      <c r="AL115" s="17" t="s">
        <v>106</v>
      </c>
      <c r="AM115" s="10">
        <v>6.22</v>
      </c>
      <c r="AN115" s="17" t="s">
        <v>165</v>
      </c>
      <c r="AO115" s="17">
        <v>1</v>
      </c>
      <c r="AP115" s="22" t="s">
        <v>255</v>
      </c>
      <c r="AQ115" s="17" t="s">
        <v>25</v>
      </c>
      <c r="AR115" s="10">
        <v>118.7</v>
      </c>
      <c r="AS115" s="10">
        <v>357</v>
      </c>
      <c r="AT115" s="10">
        <v>76</v>
      </c>
      <c r="AU115" s="10">
        <v>6.5</v>
      </c>
      <c r="AV115" s="10">
        <v>2.9</v>
      </c>
      <c r="AW115" s="10">
        <v>0.85</v>
      </c>
      <c r="AX115" s="11">
        <v>4.7</v>
      </c>
      <c r="AY115" s="11">
        <v>1.3</v>
      </c>
      <c r="AZ115" s="21">
        <f t="shared" si="64"/>
        <v>5.5294117647058831</v>
      </c>
      <c r="BA115" s="21">
        <f t="shared" si="65"/>
        <v>7.6470588235294121</v>
      </c>
      <c r="BB115" s="26" t="s">
        <v>173</v>
      </c>
      <c r="BC115" s="26" t="s">
        <v>248</v>
      </c>
      <c r="BD115" s="26" t="s">
        <v>255</v>
      </c>
      <c r="BE115" s="25">
        <v>1</v>
      </c>
      <c r="BF115" s="40">
        <v>1</v>
      </c>
      <c r="BG115" s="20">
        <f t="shared" si="63"/>
        <v>5</v>
      </c>
      <c r="BH115" s="17" t="s">
        <v>255</v>
      </c>
    </row>
    <row r="116" spans="1:60" x14ac:dyDescent="0.25">
      <c r="A116" s="17">
        <v>37</v>
      </c>
      <c r="B116" s="16" t="s">
        <v>154</v>
      </c>
      <c r="C116" s="18">
        <v>24809</v>
      </c>
      <c r="D116" s="38">
        <f t="shared" ca="1" si="70"/>
        <v>53.298630136986304</v>
      </c>
      <c r="E116" s="19" t="str">
        <f t="shared" ca="1" si="66"/>
        <v>Entre 40 y 64 años</v>
      </c>
      <c r="F116" s="17" t="s">
        <v>21</v>
      </c>
      <c r="G116" s="17" t="s">
        <v>25</v>
      </c>
      <c r="H116" s="17" t="s">
        <v>25</v>
      </c>
      <c r="I116" s="17" t="s">
        <v>25</v>
      </c>
      <c r="J116" s="17" t="s">
        <v>25</v>
      </c>
      <c r="K116" s="17" t="s">
        <v>25</v>
      </c>
      <c r="L116" s="17" t="s">
        <v>25</v>
      </c>
      <c r="M116" s="17" t="s">
        <v>25</v>
      </c>
      <c r="N116" s="17">
        <v>104</v>
      </c>
      <c r="O116" s="17">
        <v>1.78</v>
      </c>
      <c r="P116" s="17">
        <v>178</v>
      </c>
      <c r="Q116" s="19">
        <f t="shared" si="59"/>
        <v>32.824138366367883</v>
      </c>
      <c r="R116" s="17" t="str">
        <f t="shared" si="67"/>
        <v>Obesidad grado 1</v>
      </c>
      <c r="S116" s="17">
        <v>108</v>
      </c>
      <c r="T116" s="21">
        <f t="shared" si="61"/>
        <v>0.6067415730337079</v>
      </c>
      <c r="U116" s="17">
        <v>2</v>
      </c>
      <c r="V116" s="19">
        <f t="shared" ca="1" si="71"/>
        <v>34.819161643835614</v>
      </c>
      <c r="W116" s="17" t="str">
        <f t="shared" si="68"/>
        <v>Obesidad Abdominal</v>
      </c>
      <c r="X116" s="53" t="s">
        <v>264</v>
      </c>
      <c r="Y116" s="20">
        <f t="shared" si="72"/>
        <v>1</v>
      </c>
      <c r="Z116" s="17">
        <v>104</v>
      </c>
      <c r="AA116" s="21">
        <f t="shared" si="60"/>
        <v>1.0384615384615385</v>
      </c>
      <c r="AB116" s="17" t="str">
        <f t="shared" si="69"/>
        <v>Obesidad Abdominal</v>
      </c>
      <c r="AC116" s="17">
        <v>125</v>
      </c>
      <c r="AD116" s="17">
        <v>80</v>
      </c>
      <c r="AE116" s="20">
        <f t="shared" si="62"/>
        <v>95</v>
      </c>
      <c r="AF116" s="20" t="s">
        <v>166</v>
      </c>
      <c r="AG116" s="20" t="s">
        <v>255</v>
      </c>
      <c r="AH116" s="21">
        <v>1</v>
      </c>
      <c r="AI116" s="20" t="s">
        <v>168</v>
      </c>
      <c r="AJ116" s="20" t="s">
        <v>168</v>
      </c>
      <c r="AK116" s="17" t="s">
        <v>24</v>
      </c>
      <c r="AL116" s="17" t="s">
        <v>25</v>
      </c>
      <c r="AM116" s="17">
        <v>6.79</v>
      </c>
      <c r="AN116" s="17" t="s">
        <v>165</v>
      </c>
      <c r="AO116" s="22">
        <v>1</v>
      </c>
      <c r="AP116" s="22" t="s">
        <v>255</v>
      </c>
      <c r="AQ116" s="17" t="s">
        <v>25</v>
      </c>
      <c r="AR116" s="17">
        <v>91.2</v>
      </c>
      <c r="AS116" s="17">
        <v>420</v>
      </c>
      <c r="AT116" s="17">
        <v>103</v>
      </c>
      <c r="AU116" s="17">
        <v>5</v>
      </c>
      <c r="AV116" s="17">
        <v>1.54</v>
      </c>
      <c r="AW116" s="17">
        <v>1.23</v>
      </c>
      <c r="AX116" s="24">
        <v>4.1100000000000003</v>
      </c>
      <c r="AY116" s="24">
        <v>0.7</v>
      </c>
      <c r="AZ116" s="21">
        <f t="shared" si="64"/>
        <v>3.3414634146341466</v>
      </c>
      <c r="BA116" s="21">
        <f t="shared" si="65"/>
        <v>4.0650406504065044</v>
      </c>
      <c r="BB116" s="39" t="s">
        <v>0</v>
      </c>
      <c r="BC116" s="39" t="s">
        <v>250</v>
      </c>
      <c r="BD116" s="39" t="s">
        <v>168</v>
      </c>
      <c r="BE116" s="39">
        <v>0</v>
      </c>
      <c r="BF116" s="20">
        <v>0</v>
      </c>
      <c r="BG116" s="20">
        <f t="shared" si="63"/>
        <v>3</v>
      </c>
      <c r="BH116" s="17" t="s">
        <v>255</v>
      </c>
    </row>
    <row r="117" spans="1:60" ht="15.75" x14ac:dyDescent="0.25">
      <c r="A117" s="17">
        <v>157</v>
      </c>
      <c r="B117" s="16" t="s">
        <v>144</v>
      </c>
      <c r="C117" s="18">
        <v>25646</v>
      </c>
      <c r="D117" s="38">
        <f t="shared" ca="1" si="70"/>
        <v>51.005479452054793</v>
      </c>
      <c r="E117" s="19" t="str">
        <f t="shared" ca="1" si="66"/>
        <v>Entre 40 y 64 años</v>
      </c>
      <c r="F117" s="17" t="s">
        <v>20</v>
      </c>
      <c r="G117" s="17" t="s">
        <v>25</v>
      </c>
      <c r="H117" s="17" t="s">
        <v>24</v>
      </c>
      <c r="I117" s="17" t="s">
        <v>25</v>
      </c>
      <c r="J117" s="17" t="s">
        <v>25</v>
      </c>
      <c r="K117" s="17" t="s">
        <v>24</v>
      </c>
      <c r="L117" s="17" t="s">
        <v>25</v>
      </c>
      <c r="M117" s="17" t="s">
        <v>24</v>
      </c>
      <c r="N117" s="17">
        <v>67.5</v>
      </c>
      <c r="O117" s="17">
        <v>1.53</v>
      </c>
      <c r="P117" s="17">
        <v>153</v>
      </c>
      <c r="Q117" s="19">
        <f t="shared" si="59"/>
        <v>28.835063437139564</v>
      </c>
      <c r="R117" s="17" t="str">
        <f t="shared" si="67"/>
        <v>SOBREPESO GRADO 2</v>
      </c>
      <c r="S117" s="17">
        <v>93</v>
      </c>
      <c r="T117" s="21">
        <f t="shared" si="61"/>
        <v>0.60784313725490191</v>
      </c>
      <c r="U117" s="17">
        <v>2</v>
      </c>
      <c r="V117" s="19">
        <f t="shared" ca="1" si="71"/>
        <v>42.699210958904111</v>
      </c>
      <c r="W117" s="17" t="str">
        <f t="shared" si="68"/>
        <v>Obesidad Abdominal</v>
      </c>
      <c r="X117" s="53" t="s">
        <v>263</v>
      </c>
      <c r="Y117" s="20">
        <f t="shared" si="72"/>
        <v>1</v>
      </c>
      <c r="Z117" s="17">
        <v>103</v>
      </c>
      <c r="AA117" s="21">
        <f t="shared" si="60"/>
        <v>0.90291262135922334</v>
      </c>
      <c r="AB117" s="17" t="str">
        <f t="shared" si="69"/>
        <v>Obesidad Abdominal</v>
      </c>
      <c r="AC117" s="17">
        <v>110</v>
      </c>
      <c r="AD117" s="17">
        <v>85</v>
      </c>
      <c r="AE117" s="20">
        <f t="shared" si="62"/>
        <v>93.333333333333329</v>
      </c>
      <c r="AF117" s="20" t="s">
        <v>0</v>
      </c>
      <c r="AG117" s="20" t="s">
        <v>168</v>
      </c>
      <c r="AH117" s="21">
        <v>0</v>
      </c>
      <c r="AI117" s="20" t="s">
        <v>165</v>
      </c>
      <c r="AJ117" s="20" t="s">
        <v>255</v>
      </c>
      <c r="AK117" s="17" t="s">
        <v>25</v>
      </c>
      <c r="AL117" s="17" t="s">
        <v>106</v>
      </c>
      <c r="AM117" s="17">
        <v>5.9</v>
      </c>
      <c r="AN117" s="17" t="s">
        <v>165</v>
      </c>
      <c r="AO117" s="22">
        <v>1</v>
      </c>
      <c r="AP117" s="22" t="s">
        <v>255</v>
      </c>
      <c r="AQ117" s="17" t="s">
        <v>25</v>
      </c>
      <c r="AR117" s="17">
        <v>100</v>
      </c>
      <c r="AS117" s="17">
        <v>421</v>
      </c>
      <c r="AT117" s="17">
        <v>217</v>
      </c>
      <c r="AU117" s="17">
        <v>5.4</v>
      </c>
      <c r="AV117" s="17">
        <v>1.68</v>
      </c>
      <c r="AW117" s="17">
        <v>1.1000000000000001</v>
      </c>
      <c r="AX117" s="11">
        <v>5.92</v>
      </c>
      <c r="AY117" s="24">
        <v>0.8</v>
      </c>
      <c r="AZ117" s="21">
        <f t="shared" si="64"/>
        <v>5.3818181818181809</v>
      </c>
      <c r="BA117" s="21">
        <f t="shared" si="65"/>
        <v>4.9090909090909092</v>
      </c>
      <c r="BB117" s="41" t="s">
        <v>172</v>
      </c>
      <c r="BC117" s="26" t="s">
        <v>247</v>
      </c>
      <c r="BD117" s="26" t="s">
        <v>255</v>
      </c>
      <c r="BE117" s="42">
        <v>0</v>
      </c>
      <c r="BF117" s="40">
        <v>1</v>
      </c>
      <c r="BG117" s="20">
        <f t="shared" si="63"/>
        <v>3</v>
      </c>
      <c r="BH117" s="17" t="s">
        <v>255</v>
      </c>
    </row>
    <row r="118" spans="1:60" ht="15.75" x14ac:dyDescent="0.25">
      <c r="A118" s="17">
        <v>10</v>
      </c>
      <c r="B118" s="16" t="s">
        <v>51</v>
      </c>
      <c r="C118" s="18">
        <v>22183</v>
      </c>
      <c r="D118" s="38">
        <f t="shared" ca="1" si="70"/>
        <v>60.493150684931507</v>
      </c>
      <c r="E118" s="19" t="str">
        <f t="shared" ca="1" si="66"/>
        <v>Entre 40 y 64 años</v>
      </c>
      <c r="F118" s="17" t="s">
        <v>20</v>
      </c>
      <c r="G118" s="17" t="s">
        <v>24</v>
      </c>
      <c r="H118" s="17" t="s">
        <v>24</v>
      </c>
      <c r="I118" s="17" t="s">
        <v>25</v>
      </c>
      <c r="J118" s="17" t="s">
        <v>24</v>
      </c>
      <c r="K118" s="17" t="s">
        <v>25</v>
      </c>
      <c r="L118" s="17" t="s">
        <v>25</v>
      </c>
      <c r="M118" s="17" t="s">
        <v>25</v>
      </c>
      <c r="N118" s="17">
        <v>71.3</v>
      </c>
      <c r="O118" s="17">
        <v>1.54</v>
      </c>
      <c r="P118" s="17">
        <v>154</v>
      </c>
      <c r="Q118" s="19">
        <f t="shared" si="59"/>
        <v>30.064091752403442</v>
      </c>
      <c r="R118" s="17" t="str">
        <f t="shared" si="67"/>
        <v>Obesidad grado 1</v>
      </c>
      <c r="S118" s="17">
        <v>94</v>
      </c>
      <c r="T118" s="21">
        <f t="shared" si="61"/>
        <v>0.61038961038961037</v>
      </c>
      <c r="U118" s="17">
        <v>2</v>
      </c>
      <c r="V118" s="19">
        <f t="shared" ca="1" si="71"/>
        <v>45.234986301369865</v>
      </c>
      <c r="W118" s="17" t="str">
        <f t="shared" si="68"/>
        <v>Obesidad Abdominal</v>
      </c>
      <c r="X118" s="53" t="s">
        <v>264</v>
      </c>
      <c r="Y118" s="20">
        <f t="shared" si="72"/>
        <v>1</v>
      </c>
      <c r="Z118" s="17">
        <v>104</v>
      </c>
      <c r="AA118" s="21">
        <f t="shared" si="60"/>
        <v>0.90384615384615385</v>
      </c>
      <c r="AB118" s="17" t="str">
        <f t="shared" si="69"/>
        <v>Obesidad Abdominal</v>
      </c>
      <c r="AC118" s="17">
        <v>130</v>
      </c>
      <c r="AD118" s="17">
        <v>80</v>
      </c>
      <c r="AE118" s="20">
        <f t="shared" si="62"/>
        <v>96.666666666666671</v>
      </c>
      <c r="AF118" s="20" t="s">
        <v>0</v>
      </c>
      <c r="AG118" s="20" t="s">
        <v>168</v>
      </c>
      <c r="AH118" s="21">
        <v>0</v>
      </c>
      <c r="AI118" s="20" t="s">
        <v>165</v>
      </c>
      <c r="AJ118" s="20" t="s">
        <v>255</v>
      </c>
      <c r="AK118" s="17" t="s">
        <v>25</v>
      </c>
      <c r="AL118" s="17" t="s">
        <v>95</v>
      </c>
      <c r="AM118" s="17">
        <v>5.9</v>
      </c>
      <c r="AN118" s="10" t="s">
        <v>170</v>
      </c>
      <c r="AO118" s="22">
        <v>1</v>
      </c>
      <c r="AP118" s="22" t="s">
        <v>255</v>
      </c>
      <c r="AQ118" s="17" t="s">
        <v>24</v>
      </c>
      <c r="AR118" s="17">
        <v>102</v>
      </c>
      <c r="AS118" s="17">
        <v>268</v>
      </c>
      <c r="AT118" s="17">
        <v>301</v>
      </c>
      <c r="AU118" s="17">
        <v>4.9000000000000004</v>
      </c>
      <c r="AV118" s="17">
        <v>2.1</v>
      </c>
      <c r="AW118" s="17">
        <v>1.52</v>
      </c>
      <c r="AX118" s="24">
        <v>3.9</v>
      </c>
      <c r="AY118" s="24">
        <v>0.6</v>
      </c>
      <c r="AZ118" s="21">
        <f t="shared" si="64"/>
        <v>2.5657894736842106</v>
      </c>
      <c r="BA118" s="21">
        <f t="shared" si="65"/>
        <v>3.2236842105263159</v>
      </c>
      <c r="BB118" s="26" t="s">
        <v>174</v>
      </c>
      <c r="BC118" s="26" t="s">
        <v>247</v>
      </c>
      <c r="BD118" s="26" t="s">
        <v>255</v>
      </c>
      <c r="BE118" s="25">
        <v>1</v>
      </c>
      <c r="BF118" s="25">
        <v>0</v>
      </c>
      <c r="BG118" s="20">
        <f t="shared" si="63"/>
        <v>3</v>
      </c>
      <c r="BH118" s="17" t="s">
        <v>255</v>
      </c>
    </row>
    <row r="119" spans="1:60" ht="15.75" x14ac:dyDescent="0.25">
      <c r="A119" s="17">
        <v>5</v>
      </c>
      <c r="B119" s="10" t="s">
        <v>102</v>
      </c>
      <c r="C119" s="18">
        <v>22854</v>
      </c>
      <c r="D119" s="38">
        <f t="shared" ca="1" si="70"/>
        <v>58.654794520547945</v>
      </c>
      <c r="E119" s="19" t="str">
        <f t="shared" ca="1" si="66"/>
        <v>Entre 40 y 64 años</v>
      </c>
      <c r="F119" s="17" t="s">
        <v>20</v>
      </c>
      <c r="G119" s="17" t="s">
        <v>25</v>
      </c>
      <c r="H119" s="17" t="s">
        <v>25</v>
      </c>
      <c r="I119" s="17" t="s">
        <v>25</v>
      </c>
      <c r="J119" s="17" t="s">
        <v>25</v>
      </c>
      <c r="K119" s="17" t="s">
        <v>25</v>
      </c>
      <c r="L119" s="17" t="s">
        <v>24</v>
      </c>
      <c r="M119" s="17" t="s">
        <v>25</v>
      </c>
      <c r="N119" s="17">
        <v>74</v>
      </c>
      <c r="O119" s="17">
        <v>1.58</v>
      </c>
      <c r="P119" s="17">
        <v>158</v>
      </c>
      <c r="Q119" s="19">
        <f t="shared" si="59"/>
        <v>29.642685467072578</v>
      </c>
      <c r="R119" s="17" t="str">
        <f t="shared" si="67"/>
        <v>SOBREPESO GRADO 2</v>
      </c>
      <c r="S119" s="17">
        <v>97</v>
      </c>
      <c r="T119" s="21">
        <f t="shared" si="61"/>
        <v>0.61392405063291144</v>
      </c>
      <c r="U119" s="17">
        <v>2</v>
      </c>
      <c r="V119" s="19">
        <f t="shared" ca="1" si="71"/>
        <v>46.145709589041097</v>
      </c>
      <c r="W119" s="17" t="str">
        <f t="shared" si="68"/>
        <v>Obesidad Abdominal</v>
      </c>
      <c r="X119" s="53" t="s">
        <v>263</v>
      </c>
      <c r="Y119" s="20">
        <f t="shared" si="72"/>
        <v>1</v>
      </c>
      <c r="Z119" s="17">
        <v>107</v>
      </c>
      <c r="AA119" s="21">
        <f t="shared" si="60"/>
        <v>0.90654205607476634</v>
      </c>
      <c r="AB119" s="17" t="str">
        <f t="shared" si="69"/>
        <v>Obesidad Abdominal</v>
      </c>
      <c r="AC119" s="17">
        <v>110</v>
      </c>
      <c r="AD119" s="17">
        <v>70</v>
      </c>
      <c r="AE119" s="20">
        <f t="shared" si="62"/>
        <v>83.333333333333329</v>
      </c>
      <c r="AF119" s="20" t="s">
        <v>0</v>
      </c>
      <c r="AG119" s="20" t="s">
        <v>168</v>
      </c>
      <c r="AH119" s="21">
        <v>0</v>
      </c>
      <c r="AI119" s="20" t="s">
        <v>165</v>
      </c>
      <c r="AJ119" s="20" t="s">
        <v>255</v>
      </c>
      <c r="AK119" s="17" t="s">
        <v>25</v>
      </c>
      <c r="AL119" s="17" t="s">
        <v>106</v>
      </c>
      <c r="AM119" s="10">
        <v>5.6</v>
      </c>
      <c r="AN119" s="17" t="s">
        <v>165</v>
      </c>
      <c r="AO119" s="22">
        <v>1</v>
      </c>
      <c r="AP119" s="22" t="s">
        <v>255</v>
      </c>
      <c r="AQ119" s="17" t="s">
        <v>25</v>
      </c>
      <c r="AR119" s="10">
        <v>78</v>
      </c>
      <c r="AS119" s="10">
        <v>287</v>
      </c>
      <c r="AT119" s="10">
        <v>133</v>
      </c>
      <c r="AU119" s="10">
        <v>5.53</v>
      </c>
      <c r="AV119" s="10">
        <v>1.35</v>
      </c>
      <c r="AW119" s="10">
        <v>0.85</v>
      </c>
      <c r="AX119" s="24">
        <v>4</v>
      </c>
      <c r="AY119" s="24">
        <v>0.61</v>
      </c>
      <c r="AZ119" s="21">
        <f t="shared" si="64"/>
        <v>4.7058823529411766</v>
      </c>
      <c r="BA119" s="21">
        <f t="shared" si="65"/>
        <v>6.5058823529411773</v>
      </c>
      <c r="BB119" s="41" t="s">
        <v>172</v>
      </c>
      <c r="BC119" s="26" t="s">
        <v>248</v>
      </c>
      <c r="BD119" s="26" t="s">
        <v>255</v>
      </c>
      <c r="BE119" s="39">
        <v>0</v>
      </c>
      <c r="BF119" s="39">
        <v>1</v>
      </c>
      <c r="BG119" s="20">
        <f t="shared" si="63"/>
        <v>3</v>
      </c>
      <c r="BH119" s="17" t="s">
        <v>255</v>
      </c>
    </row>
    <row r="120" spans="1:60" ht="15.75" x14ac:dyDescent="0.25">
      <c r="A120" s="17">
        <v>64</v>
      </c>
      <c r="B120" s="16" t="s">
        <v>119</v>
      </c>
      <c r="C120" s="18">
        <v>25879</v>
      </c>
      <c r="D120" s="38">
        <f t="shared" ca="1" si="70"/>
        <v>50.367123287671234</v>
      </c>
      <c r="E120" s="19" t="str">
        <f t="shared" ca="1" si="66"/>
        <v>Entre 40 y 64 años</v>
      </c>
      <c r="F120" s="17" t="s">
        <v>20</v>
      </c>
      <c r="G120" s="17" t="s">
        <v>24</v>
      </c>
      <c r="H120" s="17" t="s">
        <v>25</v>
      </c>
      <c r="I120" s="17" t="s">
        <v>24</v>
      </c>
      <c r="J120" s="17" t="s">
        <v>25</v>
      </c>
      <c r="K120" s="17" t="s">
        <v>25</v>
      </c>
      <c r="L120" s="17" t="s">
        <v>25</v>
      </c>
      <c r="M120" s="17" t="s">
        <v>25</v>
      </c>
      <c r="N120" s="17">
        <v>92</v>
      </c>
      <c r="O120" s="17">
        <v>1.66</v>
      </c>
      <c r="P120" s="17">
        <v>166</v>
      </c>
      <c r="Q120" s="19">
        <f t="shared" ref="Q120:Q153" si="73">IF(N120="","-",N120/(O120)^2)</f>
        <v>33.386558281318045</v>
      </c>
      <c r="R120" s="17" t="str">
        <f t="shared" si="67"/>
        <v>Obesidad grado 1</v>
      </c>
      <c r="S120" s="17">
        <v>102</v>
      </c>
      <c r="T120" s="21">
        <f t="shared" si="61"/>
        <v>0.61445783132530118</v>
      </c>
      <c r="U120" s="17">
        <v>2</v>
      </c>
      <c r="V120" s="19">
        <f t="shared" ca="1" si="71"/>
        <v>46.509134246575343</v>
      </c>
      <c r="W120" s="17" t="str">
        <f t="shared" si="68"/>
        <v>Obesidad Abdominal</v>
      </c>
      <c r="X120" s="53" t="s">
        <v>264</v>
      </c>
      <c r="Y120" s="20">
        <f t="shared" si="72"/>
        <v>1</v>
      </c>
      <c r="Z120" s="17">
        <v>108</v>
      </c>
      <c r="AA120" s="21">
        <f t="shared" ref="AA120:AA151" si="74">IF(S120="","-",S120/Z120)</f>
        <v>0.94444444444444442</v>
      </c>
      <c r="AB120" s="17" t="str">
        <f t="shared" si="69"/>
        <v>Obesidad Abdominal</v>
      </c>
      <c r="AC120" s="17">
        <v>130</v>
      </c>
      <c r="AD120" s="17">
        <v>80</v>
      </c>
      <c r="AE120" s="20">
        <f t="shared" si="62"/>
        <v>96.666666666666671</v>
      </c>
      <c r="AF120" s="20" t="s">
        <v>166</v>
      </c>
      <c r="AG120" s="20" t="s">
        <v>255</v>
      </c>
      <c r="AH120" s="21">
        <v>1</v>
      </c>
      <c r="AI120" s="20" t="s">
        <v>166</v>
      </c>
      <c r="AJ120" s="20" t="s">
        <v>255</v>
      </c>
      <c r="AK120" s="17" t="s">
        <v>24</v>
      </c>
      <c r="AL120" s="17" t="s">
        <v>95</v>
      </c>
      <c r="AM120" s="17">
        <v>5.98</v>
      </c>
      <c r="AN120" s="10" t="s">
        <v>170</v>
      </c>
      <c r="AO120" s="22">
        <v>1</v>
      </c>
      <c r="AP120" s="22" t="s">
        <v>255</v>
      </c>
      <c r="AQ120" s="17" t="s">
        <v>24</v>
      </c>
      <c r="AR120" s="17">
        <v>84.9</v>
      </c>
      <c r="AS120" s="17">
        <v>379</v>
      </c>
      <c r="AT120" s="17">
        <v>76</v>
      </c>
      <c r="AU120" s="10">
        <v>6.46</v>
      </c>
      <c r="AV120" s="10">
        <v>1.43</v>
      </c>
      <c r="AW120" s="17">
        <v>1</v>
      </c>
      <c r="AX120" s="11">
        <v>4.82</v>
      </c>
      <c r="AY120" s="24">
        <v>0.81</v>
      </c>
      <c r="AZ120" s="21">
        <f t="shared" si="64"/>
        <v>4.82</v>
      </c>
      <c r="BA120" s="21">
        <f t="shared" si="65"/>
        <v>6.46</v>
      </c>
      <c r="BB120" s="41" t="s">
        <v>172</v>
      </c>
      <c r="BC120" s="26" t="s">
        <v>248</v>
      </c>
      <c r="BD120" s="26" t="s">
        <v>255</v>
      </c>
      <c r="BE120" s="40">
        <v>0</v>
      </c>
      <c r="BF120" s="39">
        <v>1</v>
      </c>
      <c r="BG120" s="20">
        <f t="shared" si="63"/>
        <v>4</v>
      </c>
      <c r="BH120" s="17" t="s">
        <v>255</v>
      </c>
    </row>
    <row r="121" spans="1:60" ht="15.75" x14ac:dyDescent="0.25">
      <c r="A121" s="17">
        <v>32</v>
      </c>
      <c r="B121" s="16" t="s">
        <v>117</v>
      </c>
      <c r="C121" s="18">
        <v>22988</v>
      </c>
      <c r="D121" s="38">
        <f t="shared" ca="1" si="70"/>
        <v>58.287671232876711</v>
      </c>
      <c r="E121" s="19" t="str">
        <f t="shared" ca="1" si="66"/>
        <v>Entre 40 y 64 años</v>
      </c>
      <c r="F121" s="17" t="s">
        <v>20</v>
      </c>
      <c r="G121" s="17" t="s">
        <v>25</v>
      </c>
      <c r="H121" s="17" t="s">
        <v>25</v>
      </c>
      <c r="I121" s="17" t="s">
        <v>25</v>
      </c>
      <c r="J121" s="17" t="s">
        <v>25</v>
      </c>
      <c r="K121" s="17" t="s">
        <v>24</v>
      </c>
      <c r="L121" s="17" t="s">
        <v>24</v>
      </c>
      <c r="M121" s="17" t="s">
        <v>25</v>
      </c>
      <c r="N121" s="17">
        <v>69</v>
      </c>
      <c r="O121" s="17">
        <v>1.55</v>
      </c>
      <c r="P121" s="17">
        <v>155</v>
      </c>
      <c r="Q121" s="19">
        <f t="shared" si="73"/>
        <v>28.720083246618103</v>
      </c>
      <c r="R121" s="17" t="str">
        <f t="shared" si="67"/>
        <v>SOBREPESO GRADO 2</v>
      </c>
      <c r="S121" s="17">
        <v>96</v>
      </c>
      <c r="T121" s="21">
        <f t="shared" si="61"/>
        <v>0.61935483870967745</v>
      </c>
      <c r="U121" s="17">
        <v>2</v>
      </c>
      <c r="V121" s="19">
        <f t="shared" ca="1" si="71"/>
        <v>45.625575342465751</v>
      </c>
      <c r="W121" s="17" t="str">
        <f t="shared" si="68"/>
        <v>Obesidad Abdominal</v>
      </c>
      <c r="X121" s="53" t="s">
        <v>263</v>
      </c>
      <c r="Y121" s="20">
        <f t="shared" si="72"/>
        <v>1</v>
      </c>
      <c r="Z121" s="17">
        <v>103</v>
      </c>
      <c r="AA121" s="21">
        <f t="shared" si="74"/>
        <v>0.93203883495145634</v>
      </c>
      <c r="AB121" s="17" t="str">
        <f t="shared" si="69"/>
        <v>Obesidad Abdominal</v>
      </c>
      <c r="AC121" s="17">
        <v>120</v>
      </c>
      <c r="AD121" s="17">
        <v>80</v>
      </c>
      <c r="AE121" s="20">
        <f t="shared" si="62"/>
        <v>93.333333333333329</v>
      </c>
      <c r="AF121" s="20" t="s">
        <v>0</v>
      </c>
      <c r="AG121" s="20" t="s">
        <v>168</v>
      </c>
      <c r="AH121" s="21">
        <v>0</v>
      </c>
      <c r="AI121" s="20" t="s">
        <v>165</v>
      </c>
      <c r="AJ121" s="20" t="s">
        <v>255</v>
      </c>
      <c r="AK121" s="17" t="s">
        <v>25</v>
      </c>
      <c r="AL121" s="17" t="s">
        <v>28</v>
      </c>
      <c r="AM121" s="17">
        <v>4.2699999999999996</v>
      </c>
      <c r="AN121" s="17" t="s">
        <v>168</v>
      </c>
      <c r="AO121" s="17">
        <v>0</v>
      </c>
      <c r="AP121" s="22" t="s">
        <v>168</v>
      </c>
      <c r="AQ121" s="17" t="s">
        <v>25</v>
      </c>
      <c r="AR121" s="17">
        <v>80.900000000000006</v>
      </c>
      <c r="AS121" s="17">
        <v>315</v>
      </c>
      <c r="AT121" s="17">
        <v>142</v>
      </c>
      <c r="AU121" s="17">
        <f>[1]Hoja1!Q16</f>
        <v>5.66</v>
      </c>
      <c r="AV121" s="17">
        <f>[1]Hoja1!R16</f>
        <v>2.64</v>
      </c>
      <c r="AW121" s="17">
        <f>[1]Hoja1!S16</f>
        <v>0.81</v>
      </c>
      <c r="AX121" s="11">
        <v>4.82</v>
      </c>
      <c r="AY121" s="24">
        <v>1.18</v>
      </c>
      <c r="AZ121" s="21">
        <f t="shared" si="64"/>
        <v>5.9506172839506171</v>
      </c>
      <c r="BA121" s="21">
        <f t="shared" si="65"/>
        <v>6.9876543209876543</v>
      </c>
      <c r="BB121" s="21" t="s">
        <v>173</v>
      </c>
      <c r="BC121" s="26" t="s">
        <v>248</v>
      </c>
      <c r="BD121" s="26" t="s">
        <v>255</v>
      </c>
      <c r="BE121" s="20">
        <v>1</v>
      </c>
      <c r="BF121" s="42">
        <v>1</v>
      </c>
      <c r="BG121" s="20">
        <f t="shared" si="63"/>
        <v>3</v>
      </c>
      <c r="BH121" s="17" t="s">
        <v>255</v>
      </c>
    </row>
    <row r="122" spans="1:60" ht="15.75" x14ac:dyDescent="0.25">
      <c r="A122" s="17">
        <v>144</v>
      </c>
      <c r="B122" s="16" t="s">
        <v>137</v>
      </c>
      <c r="C122" s="18">
        <v>24250</v>
      </c>
      <c r="D122" s="38">
        <f t="shared" ca="1" si="70"/>
        <v>54.830136986301369</v>
      </c>
      <c r="E122" s="19" t="str">
        <f t="shared" ca="1" si="66"/>
        <v>Entre 40 y 64 años</v>
      </c>
      <c r="F122" s="17" t="s">
        <v>21</v>
      </c>
      <c r="G122" s="17" t="s">
        <v>24</v>
      </c>
      <c r="H122" s="17" t="s">
        <v>24</v>
      </c>
      <c r="I122" s="17" t="s">
        <v>25</v>
      </c>
      <c r="J122" s="17" t="s">
        <v>25</v>
      </c>
      <c r="K122" s="17" t="s">
        <v>24</v>
      </c>
      <c r="L122" s="17" t="s">
        <v>25</v>
      </c>
      <c r="M122" s="17" t="s">
        <v>24</v>
      </c>
      <c r="N122" s="17">
        <v>97</v>
      </c>
      <c r="O122" s="17">
        <v>1.74</v>
      </c>
      <c r="P122" s="17">
        <v>174</v>
      </c>
      <c r="Q122" s="19">
        <f t="shared" si="73"/>
        <v>32.038578411943455</v>
      </c>
      <c r="R122" s="17" t="str">
        <f t="shared" si="67"/>
        <v>Obesidad grado 1</v>
      </c>
      <c r="S122" s="17">
        <v>108</v>
      </c>
      <c r="T122" s="21">
        <f t="shared" si="61"/>
        <v>0.62068965517241381</v>
      </c>
      <c r="U122" s="17">
        <v>2</v>
      </c>
      <c r="V122" s="19">
        <f t="shared" ca="1" si="71"/>
        <v>34.973843835616435</v>
      </c>
      <c r="W122" s="17" t="str">
        <f t="shared" si="68"/>
        <v>Obesidad Abdominal</v>
      </c>
      <c r="X122" s="53" t="s">
        <v>264</v>
      </c>
      <c r="Y122" s="20">
        <f t="shared" si="72"/>
        <v>1</v>
      </c>
      <c r="Z122" s="17">
        <v>106</v>
      </c>
      <c r="AA122" s="21">
        <f t="shared" si="74"/>
        <v>1.0188679245283019</v>
      </c>
      <c r="AB122" s="17" t="str">
        <f t="shared" si="69"/>
        <v>Obesidad Abdominal</v>
      </c>
      <c r="AC122" s="17">
        <v>130</v>
      </c>
      <c r="AD122" s="17">
        <v>85</v>
      </c>
      <c r="AE122" s="20">
        <f t="shared" si="62"/>
        <v>100</v>
      </c>
      <c r="AF122" s="20" t="s">
        <v>166</v>
      </c>
      <c r="AG122" s="20" t="s">
        <v>255</v>
      </c>
      <c r="AH122" s="21">
        <v>1</v>
      </c>
      <c r="AI122" s="20" t="s">
        <v>165</v>
      </c>
      <c r="AJ122" s="20" t="s">
        <v>255</v>
      </c>
      <c r="AK122" s="17" t="s">
        <v>24</v>
      </c>
      <c r="AL122" s="17" t="s">
        <v>106</v>
      </c>
      <c r="AM122" s="17">
        <v>4.7</v>
      </c>
      <c r="AN122" s="10" t="s">
        <v>170</v>
      </c>
      <c r="AO122" s="22">
        <v>0</v>
      </c>
      <c r="AP122" s="22" t="s">
        <v>255</v>
      </c>
      <c r="AQ122" s="17" t="s">
        <v>24</v>
      </c>
      <c r="AR122" s="17">
        <v>64</v>
      </c>
      <c r="AS122" s="17">
        <v>425</v>
      </c>
      <c r="AT122" s="17">
        <v>168</v>
      </c>
      <c r="AU122" s="17">
        <v>7</v>
      </c>
      <c r="AV122" s="17">
        <v>1.6</v>
      </c>
      <c r="AW122" s="10">
        <v>1.0900000000000001</v>
      </c>
      <c r="AX122" s="24">
        <v>4.9000000000000004</v>
      </c>
      <c r="AY122" s="24">
        <v>0.6</v>
      </c>
      <c r="AZ122" s="21">
        <f t="shared" si="64"/>
        <v>4.4954128440366974</v>
      </c>
      <c r="BA122" s="21">
        <f t="shared" si="65"/>
        <v>6.4220183486238529</v>
      </c>
      <c r="BB122" s="41" t="s">
        <v>172</v>
      </c>
      <c r="BC122" s="26" t="s">
        <v>247</v>
      </c>
      <c r="BD122" s="26" t="s">
        <v>255</v>
      </c>
      <c r="BE122" s="42">
        <v>0</v>
      </c>
      <c r="BF122" s="25">
        <v>0</v>
      </c>
      <c r="BG122" s="20">
        <f t="shared" si="63"/>
        <v>2</v>
      </c>
      <c r="BH122" s="17" t="str">
        <f>IF(BG122&gt;2,"Sindrome Metabolico","Ausente")</f>
        <v>Ausente</v>
      </c>
    </row>
    <row r="123" spans="1:60" ht="15.75" x14ac:dyDescent="0.25">
      <c r="A123" s="17">
        <v>47</v>
      </c>
      <c r="B123" s="16" t="s">
        <v>67</v>
      </c>
      <c r="C123" s="18">
        <v>22407</v>
      </c>
      <c r="D123" s="38">
        <f t="shared" ca="1" si="70"/>
        <v>59.87945205479452</v>
      </c>
      <c r="E123" s="19" t="str">
        <f t="shared" ca="1" si="66"/>
        <v>Entre 40 y 64 años</v>
      </c>
      <c r="F123" s="17" t="s">
        <v>20</v>
      </c>
      <c r="G123" s="17" t="s">
        <v>25</v>
      </c>
      <c r="H123" s="17" t="s">
        <v>25</v>
      </c>
      <c r="I123" s="17" t="s">
        <v>25</v>
      </c>
      <c r="J123" s="17" t="s">
        <v>25</v>
      </c>
      <c r="K123" s="17" t="s">
        <v>24</v>
      </c>
      <c r="L123" s="17" t="s">
        <v>24</v>
      </c>
      <c r="M123" s="17" t="s">
        <v>25</v>
      </c>
      <c r="N123" s="17">
        <v>66.2</v>
      </c>
      <c r="O123" s="17">
        <v>1.53</v>
      </c>
      <c r="P123" s="17">
        <v>153</v>
      </c>
      <c r="Q123" s="19">
        <f t="shared" si="73"/>
        <v>28.279721474646504</v>
      </c>
      <c r="R123" s="17" t="str">
        <f t="shared" si="67"/>
        <v>SOBREPESO GRADO 2</v>
      </c>
      <c r="S123" s="17">
        <v>95</v>
      </c>
      <c r="T123" s="21">
        <f t="shared" si="61"/>
        <v>0.62091503267973858</v>
      </c>
      <c r="U123" s="17">
        <v>2</v>
      </c>
      <c r="V123" s="19">
        <f t="shared" ca="1" si="71"/>
        <v>45.538358904109593</v>
      </c>
      <c r="W123" s="17" t="str">
        <f t="shared" si="68"/>
        <v>Obesidad Abdominal</v>
      </c>
      <c r="X123" s="53" t="s">
        <v>263</v>
      </c>
      <c r="Y123" s="20">
        <f t="shared" si="72"/>
        <v>1</v>
      </c>
      <c r="Z123" s="17">
        <v>105</v>
      </c>
      <c r="AA123" s="21">
        <f t="shared" si="74"/>
        <v>0.90476190476190477</v>
      </c>
      <c r="AB123" s="17" t="str">
        <f t="shared" si="69"/>
        <v>Obesidad Abdominal</v>
      </c>
      <c r="AC123" s="17">
        <v>120</v>
      </c>
      <c r="AD123" s="17">
        <v>80</v>
      </c>
      <c r="AE123" s="20">
        <f t="shared" si="62"/>
        <v>93.333333333333329</v>
      </c>
      <c r="AF123" s="20" t="s">
        <v>166</v>
      </c>
      <c r="AG123" s="20" t="s">
        <v>255</v>
      </c>
      <c r="AH123" s="21">
        <v>1</v>
      </c>
      <c r="AI123" s="20" t="s">
        <v>165</v>
      </c>
      <c r="AJ123" s="20" t="s">
        <v>255</v>
      </c>
      <c r="AK123" s="17" t="s">
        <v>24</v>
      </c>
      <c r="AL123" s="17" t="s">
        <v>28</v>
      </c>
      <c r="AM123" s="17">
        <v>4.9000000000000004</v>
      </c>
      <c r="AN123" s="17" t="s">
        <v>168</v>
      </c>
      <c r="AO123" s="22">
        <v>0</v>
      </c>
      <c r="AP123" s="22" t="s">
        <v>168</v>
      </c>
      <c r="AQ123" s="17" t="s">
        <v>25</v>
      </c>
      <c r="AR123" s="17">
        <v>105</v>
      </c>
      <c r="AS123" s="17">
        <v>388</v>
      </c>
      <c r="AT123" s="17">
        <v>268</v>
      </c>
      <c r="AU123" s="17">
        <v>6</v>
      </c>
      <c r="AV123" s="17">
        <v>1.45</v>
      </c>
      <c r="AW123" s="17">
        <v>1</v>
      </c>
      <c r="AX123" s="11">
        <v>4.7</v>
      </c>
      <c r="AY123" s="24">
        <v>0.44</v>
      </c>
      <c r="AZ123" s="21">
        <f t="shared" si="64"/>
        <v>4.7</v>
      </c>
      <c r="BA123" s="21">
        <f t="shared" si="65"/>
        <v>6</v>
      </c>
      <c r="BB123" s="41" t="s">
        <v>172</v>
      </c>
      <c r="BC123" s="26" t="s">
        <v>248</v>
      </c>
      <c r="BD123" s="26" t="s">
        <v>255</v>
      </c>
      <c r="BE123" s="40">
        <v>0</v>
      </c>
      <c r="BF123" s="39">
        <v>1</v>
      </c>
      <c r="BG123" s="20">
        <f t="shared" si="63"/>
        <v>3</v>
      </c>
      <c r="BH123" s="17" t="s">
        <v>255</v>
      </c>
    </row>
    <row r="124" spans="1:60" ht="15.75" x14ac:dyDescent="0.25">
      <c r="A124" s="17">
        <v>97</v>
      </c>
      <c r="B124" s="16" t="s">
        <v>46</v>
      </c>
      <c r="C124" s="18">
        <v>20730</v>
      </c>
      <c r="D124" s="38">
        <f t="shared" ca="1" si="70"/>
        <v>64.473972602739721</v>
      </c>
      <c r="E124" s="19" t="str">
        <f t="shared" ca="1" si="66"/>
        <v>Entre 40 y 64 años</v>
      </c>
      <c r="F124" s="17" t="s">
        <v>20</v>
      </c>
      <c r="G124" s="17" t="s">
        <v>25</v>
      </c>
      <c r="H124" s="17" t="s">
        <v>25</v>
      </c>
      <c r="I124" s="17" t="s">
        <v>25</v>
      </c>
      <c r="J124" s="17" t="s">
        <v>25</v>
      </c>
      <c r="K124" s="17" t="s">
        <v>25</v>
      </c>
      <c r="L124" s="17" t="s">
        <v>25</v>
      </c>
      <c r="M124" s="17" t="s">
        <v>25</v>
      </c>
      <c r="N124" s="17">
        <v>93</v>
      </c>
      <c r="O124" s="17">
        <v>1.69</v>
      </c>
      <c r="P124" s="17">
        <v>169</v>
      </c>
      <c r="Q124" s="19">
        <f t="shared" si="73"/>
        <v>32.561885088057146</v>
      </c>
      <c r="R124" s="17" t="str">
        <f t="shared" si="67"/>
        <v>Obesidad grado 1</v>
      </c>
      <c r="S124" s="17">
        <v>105</v>
      </c>
      <c r="T124" s="21">
        <f t="shared" si="61"/>
        <v>0.62130177514792895</v>
      </c>
      <c r="U124" s="17">
        <v>2</v>
      </c>
      <c r="V124" s="19">
        <f t="shared" ca="1" si="71"/>
        <v>50.94374794520548</v>
      </c>
      <c r="W124" s="17" t="str">
        <f t="shared" si="68"/>
        <v>Obesidad Abdominal</v>
      </c>
      <c r="X124" s="53" t="s">
        <v>264</v>
      </c>
      <c r="Y124" s="20">
        <f t="shared" si="72"/>
        <v>1</v>
      </c>
      <c r="Z124" s="17">
        <v>113</v>
      </c>
      <c r="AA124" s="21">
        <f t="shared" si="74"/>
        <v>0.92920353982300885</v>
      </c>
      <c r="AB124" s="17" t="str">
        <f t="shared" si="69"/>
        <v>Obesidad Abdominal</v>
      </c>
      <c r="AC124" s="17">
        <v>140</v>
      </c>
      <c r="AD124" s="17">
        <v>90</v>
      </c>
      <c r="AE124" s="20">
        <f t="shared" si="62"/>
        <v>106.66666666666667</v>
      </c>
      <c r="AF124" s="20" t="s">
        <v>165</v>
      </c>
      <c r="AG124" s="20" t="s">
        <v>255</v>
      </c>
      <c r="AH124" s="21">
        <v>1</v>
      </c>
      <c r="AI124" s="20" t="s">
        <v>165</v>
      </c>
      <c r="AJ124" s="20" t="s">
        <v>255</v>
      </c>
      <c r="AK124" s="17" t="s">
        <v>25</v>
      </c>
      <c r="AL124" s="17" t="s">
        <v>28</v>
      </c>
      <c r="AM124" s="10">
        <v>5.68</v>
      </c>
      <c r="AN124" s="17" t="s">
        <v>165</v>
      </c>
      <c r="AO124" s="22">
        <v>1</v>
      </c>
      <c r="AP124" s="22" t="s">
        <v>255</v>
      </c>
      <c r="AQ124" s="17" t="s">
        <v>25</v>
      </c>
      <c r="AR124" s="10">
        <v>102.2</v>
      </c>
      <c r="AS124" s="10">
        <v>343</v>
      </c>
      <c r="AT124" s="10">
        <v>165</v>
      </c>
      <c r="AU124" s="10">
        <v>3.94</v>
      </c>
      <c r="AV124" s="10">
        <v>1.0900000000000001</v>
      </c>
      <c r="AW124" s="17">
        <v>0.9</v>
      </c>
      <c r="AX124" s="11">
        <v>2.64</v>
      </c>
      <c r="AY124" s="24">
        <v>0.48</v>
      </c>
      <c r="AZ124" s="21">
        <f t="shared" si="64"/>
        <v>2.9333333333333336</v>
      </c>
      <c r="BA124" s="21">
        <f t="shared" si="65"/>
        <v>4.3777777777777773</v>
      </c>
      <c r="BB124" s="39" t="s">
        <v>0</v>
      </c>
      <c r="BC124" s="39" t="s">
        <v>250</v>
      </c>
      <c r="BD124" s="39" t="s">
        <v>168</v>
      </c>
      <c r="BE124" s="39">
        <v>0</v>
      </c>
      <c r="BF124" s="40">
        <v>1</v>
      </c>
      <c r="BG124" s="20">
        <f t="shared" si="63"/>
        <v>4</v>
      </c>
      <c r="BH124" s="17" t="s">
        <v>255</v>
      </c>
    </row>
    <row r="125" spans="1:60" x14ac:dyDescent="0.25">
      <c r="A125" s="17">
        <v>58</v>
      </c>
      <c r="B125" s="16" t="s">
        <v>37</v>
      </c>
      <c r="C125" s="18">
        <v>26649</v>
      </c>
      <c r="D125" s="38">
        <f t="shared" ca="1" si="70"/>
        <v>48.257534246575339</v>
      </c>
      <c r="E125" s="19" t="str">
        <f t="shared" ca="1" si="66"/>
        <v>Entre 35 y 49 años</v>
      </c>
      <c r="F125" s="17" t="s">
        <v>20</v>
      </c>
      <c r="G125" s="17" t="s">
        <v>25</v>
      </c>
      <c r="H125" s="17" t="s">
        <v>25</v>
      </c>
      <c r="I125" s="17" t="s">
        <v>25</v>
      </c>
      <c r="J125" s="17" t="s">
        <v>25</v>
      </c>
      <c r="K125" s="17" t="s">
        <v>25</v>
      </c>
      <c r="L125" s="17" t="s">
        <v>25</v>
      </c>
      <c r="M125" s="17" t="s">
        <v>25</v>
      </c>
      <c r="N125" s="17">
        <v>72.5</v>
      </c>
      <c r="O125" s="17">
        <v>1.59</v>
      </c>
      <c r="P125" s="17">
        <v>159</v>
      </c>
      <c r="Q125" s="19">
        <f t="shared" si="73"/>
        <v>28.677663067125508</v>
      </c>
      <c r="R125" s="17" t="str">
        <f t="shared" si="67"/>
        <v>SOBREPESO GRADO 2</v>
      </c>
      <c r="S125" s="17">
        <v>99</v>
      </c>
      <c r="T125" s="21">
        <f t="shared" si="61"/>
        <v>0.62264150943396224</v>
      </c>
      <c r="U125" s="17">
        <v>2</v>
      </c>
      <c r="V125" s="19">
        <f t="shared" ca="1" si="71"/>
        <v>44.725915068493151</v>
      </c>
      <c r="W125" s="17" t="str">
        <f t="shared" si="68"/>
        <v>Obesidad Abdominal</v>
      </c>
      <c r="X125" s="53" t="s">
        <v>263</v>
      </c>
      <c r="Y125" s="20">
        <f t="shared" si="72"/>
        <v>1</v>
      </c>
      <c r="Z125" s="17">
        <v>105</v>
      </c>
      <c r="AA125" s="21">
        <f t="shared" si="74"/>
        <v>0.94285714285714284</v>
      </c>
      <c r="AB125" s="17" t="str">
        <f t="shared" si="69"/>
        <v>Obesidad Abdominal</v>
      </c>
      <c r="AC125" s="17">
        <v>130</v>
      </c>
      <c r="AD125" s="17">
        <v>90</v>
      </c>
      <c r="AE125" s="20">
        <f t="shared" si="62"/>
        <v>103.33333333333333</v>
      </c>
      <c r="AF125" s="20" t="s">
        <v>165</v>
      </c>
      <c r="AG125" s="20" t="s">
        <v>255</v>
      </c>
      <c r="AH125" s="21">
        <v>1</v>
      </c>
      <c r="AI125" s="20" t="s">
        <v>165</v>
      </c>
      <c r="AJ125" s="20" t="s">
        <v>255</v>
      </c>
      <c r="AK125" s="17" t="s">
        <v>25</v>
      </c>
      <c r="AL125" s="17" t="s">
        <v>28</v>
      </c>
      <c r="AM125" s="17">
        <v>5.8</v>
      </c>
      <c r="AN125" s="17" t="s">
        <v>165</v>
      </c>
      <c r="AO125" s="22">
        <v>1</v>
      </c>
      <c r="AP125" s="22" t="s">
        <v>255</v>
      </c>
      <c r="AQ125" s="17" t="s">
        <v>25</v>
      </c>
      <c r="AR125" s="17">
        <v>88</v>
      </c>
      <c r="AS125" s="17">
        <v>325</v>
      </c>
      <c r="AT125" s="17">
        <v>333</v>
      </c>
      <c r="AU125" s="17">
        <v>4.7</v>
      </c>
      <c r="AV125" s="17">
        <v>2.4</v>
      </c>
      <c r="AW125" s="17">
        <v>0.76</v>
      </c>
      <c r="AX125" s="24">
        <v>6</v>
      </c>
      <c r="AY125" s="24">
        <v>0.9</v>
      </c>
      <c r="AZ125" s="21">
        <f t="shared" si="64"/>
        <v>7.8947368421052628</v>
      </c>
      <c r="BA125" s="21">
        <f t="shared" si="65"/>
        <v>6.1842105263157894</v>
      </c>
      <c r="BB125" s="26" t="s">
        <v>174</v>
      </c>
      <c r="BC125" s="26" t="s">
        <v>248</v>
      </c>
      <c r="BD125" s="26" t="s">
        <v>255</v>
      </c>
      <c r="BE125" s="25">
        <v>1</v>
      </c>
      <c r="BF125" s="40">
        <v>1</v>
      </c>
      <c r="BG125" s="20">
        <f t="shared" si="63"/>
        <v>5</v>
      </c>
      <c r="BH125" s="17" t="s">
        <v>255</v>
      </c>
    </row>
    <row r="126" spans="1:60" ht="15.75" x14ac:dyDescent="0.25">
      <c r="A126" s="17">
        <v>123</v>
      </c>
      <c r="B126" s="16" t="s">
        <v>125</v>
      </c>
      <c r="C126" s="18">
        <v>25204</v>
      </c>
      <c r="D126" s="38">
        <f t="shared" ca="1" si="70"/>
        <v>52.216438356164382</v>
      </c>
      <c r="E126" s="19" t="str">
        <f t="shared" ca="1" si="66"/>
        <v>Entre 40 y 64 años</v>
      </c>
      <c r="F126" s="17" t="s">
        <v>21</v>
      </c>
      <c r="G126" s="17" t="s">
        <v>24</v>
      </c>
      <c r="H126" s="17" t="s">
        <v>25</v>
      </c>
      <c r="I126" s="17" t="s">
        <v>25</v>
      </c>
      <c r="J126" s="17" t="s">
        <v>25</v>
      </c>
      <c r="K126" s="17" t="s">
        <v>25</v>
      </c>
      <c r="L126" s="17" t="s">
        <v>25</v>
      </c>
      <c r="M126" s="17" t="s">
        <v>25</v>
      </c>
      <c r="N126" s="17">
        <v>89</v>
      </c>
      <c r="O126" s="17">
        <v>1.67</v>
      </c>
      <c r="P126" s="17">
        <v>167</v>
      </c>
      <c r="Q126" s="19">
        <f t="shared" si="73"/>
        <v>31.912223457277065</v>
      </c>
      <c r="R126" s="17" t="str">
        <f t="shared" si="67"/>
        <v>Obesidad grado 1</v>
      </c>
      <c r="S126" s="17">
        <v>104</v>
      </c>
      <c r="T126" s="21">
        <f t="shared" si="61"/>
        <v>0.6227544910179641</v>
      </c>
      <c r="U126" s="17">
        <v>2</v>
      </c>
      <c r="V126" s="19">
        <f t="shared" ca="1" si="71"/>
        <v>32.441860273972608</v>
      </c>
      <c r="W126" s="17" t="str">
        <f t="shared" si="68"/>
        <v>Obesidad Abdominal</v>
      </c>
      <c r="X126" s="53" t="s">
        <v>264</v>
      </c>
      <c r="Y126" s="20">
        <f t="shared" si="72"/>
        <v>1</v>
      </c>
      <c r="Z126" s="17">
        <v>109</v>
      </c>
      <c r="AA126" s="21">
        <f t="shared" si="74"/>
        <v>0.95412844036697253</v>
      </c>
      <c r="AB126" s="17" t="str">
        <f t="shared" si="69"/>
        <v>Obesidad Abdominal</v>
      </c>
      <c r="AC126" s="17">
        <v>120</v>
      </c>
      <c r="AD126" s="17">
        <v>85</v>
      </c>
      <c r="AE126" s="20">
        <f t="shared" si="62"/>
        <v>96.666666666666671</v>
      </c>
      <c r="AF126" s="20" t="s">
        <v>166</v>
      </c>
      <c r="AG126" s="20" t="s">
        <v>255</v>
      </c>
      <c r="AH126" s="21">
        <v>1</v>
      </c>
      <c r="AI126" s="20" t="s">
        <v>165</v>
      </c>
      <c r="AJ126" s="20" t="s">
        <v>255</v>
      </c>
      <c r="AK126" s="17" t="s">
        <v>24</v>
      </c>
      <c r="AL126" s="17" t="s">
        <v>28</v>
      </c>
      <c r="AM126" s="17">
        <v>6</v>
      </c>
      <c r="AN126" s="10" t="s">
        <v>170</v>
      </c>
      <c r="AO126" s="22">
        <v>1</v>
      </c>
      <c r="AP126" s="22" t="s">
        <v>255</v>
      </c>
      <c r="AQ126" s="17" t="s">
        <v>24</v>
      </c>
      <c r="AR126" s="17">
        <v>144</v>
      </c>
      <c r="AS126" s="17">
        <v>394</v>
      </c>
      <c r="AT126" s="17">
        <v>198</v>
      </c>
      <c r="AU126" s="17">
        <v>5.3</v>
      </c>
      <c r="AV126" s="17">
        <v>1.9</v>
      </c>
      <c r="AW126" s="17">
        <v>0.94</v>
      </c>
      <c r="AX126" s="24">
        <v>3.4</v>
      </c>
      <c r="AY126" s="24">
        <v>0.9</v>
      </c>
      <c r="AZ126" s="21">
        <f t="shared" si="64"/>
        <v>3.6170212765957448</v>
      </c>
      <c r="BA126" s="21">
        <f t="shared" si="65"/>
        <v>5.6382978723404253</v>
      </c>
      <c r="BB126" s="26" t="s">
        <v>173</v>
      </c>
      <c r="BC126" s="26" t="s">
        <v>248</v>
      </c>
      <c r="BD126" s="26" t="s">
        <v>255</v>
      </c>
      <c r="BE126" s="25">
        <v>1</v>
      </c>
      <c r="BF126" s="25">
        <v>1</v>
      </c>
      <c r="BG126" s="20">
        <f t="shared" si="63"/>
        <v>5</v>
      </c>
      <c r="BH126" s="17" t="s">
        <v>255</v>
      </c>
    </row>
    <row r="127" spans="1:60" ht="15.75" x14ac:dyDescent="0.25">
      <c r="A127" s="17">
        <v>150</v>
      </c>
      <c r="B127" s="16" t="s">
        <v>152</v>
      </c>
      <c r="D127" s="38">
        <v>64</v>
      </c>
      <c r="E127" s="19" t="str">
        <f t="shared" si="66"/>
        <v>Entre 40 y 64 años</v>
      </c>
      <c r="F127" s="17" t="s">
        <v>20</v>
      </c>
      <c r="G127" s="17" t="s">
        <v>24</v>
      </c>
      <c r="H127" s="17" t="s">
        <v>25</v>
      </c>
      <c r="I127" s="17" t="s">
        <v>25</v>
      </c>
      <c r="J127" s="17" t="s">
        <v>25</v>
      </c>
      <c r="K127" s="17" t="s">
        <v>25</v>
      </c>
      <c r="L127" s="17" t="s">
        <v>25</v>
      </c>
      <c r="M127" s="17" t="s">
        <v>25</v>
      </c>
      <c r="N127" s="17">
        <v>92</v>
      </c>
      <c r="O127" s="17">
        <v>1.62</v>
      </c>
      <c r="P127" s="17">
        <v>162</v>
      </c>
      <c r="Q127" s="19">
        <f t="shared" si="73"/>
        <v>35.055631763450684</v>
      </c>
      <c r="R127" s="17" t="str">
        <f t="shared" si="67"/>
        <v>OBESO Grado 2</v>
      </c>
      <c r="S127" s="17">
        <v>102</v>
      </c>
      <c r="T127" s="21">
        <f t="shared" si="61"/>
        <v>0.62962962962962965</v>
      </c>
      <c r="U127" s="17">
        <v>2</v>
      </c>
      <c r="V127" s="19">
        <f t="shared" si="71"/>
        <v>49.521999999999998</v>
      </c>
      <c r="W127" s="17" t="str">
        <f t="shared" si="68"/>
        <v>Obesidad Abdominal</v>
      </c>
      <c r="X127" s="53" t="s">
        <v>264</v>
      </c>
      <c r="Y127" s="20">
        <f t="shared" si="72"/>
        <v>1</v>
      </c>
      <c r="Z127" s="17">
        <v>121</v>
      </c>
      <c r="AA127" s="21">
        <f t="shared" si="74"/>
        <v>0.84297520661157022</v>
      </c>
      <c r="AB127" s="17" t="str">
        <f t="shared" si="69"/>
        <v>Obesidad Abdominal</v>
      </c>
      <c r="AC127" s="17">
        <v>150</v>
      </c>
      <c r="AD127" s="17">
        <v>100</v>
      </c>
      <c r="AE127" s="20">
        <f t="shared" si="62"/>
        <v>116.66666666666667</v>
      </c>
      <c r="AF127" s="20" t="s">
        <v>166</v>
      </c>
      <c r="AG127" s="20" t="s">
        <v>255</v>
      </c>
      <c r="AH127" s="21">
        <v>1</v>
      </c>
      <c r="AI127" s="20" t="s">
        <v>165</v>
      </c>
      <c r="AJ127" s="20" t="s">
        <v>255</v>
      </c>
      <c r="AK127" s="17" t="s">
        <v>24</v>
      </c>
      <c r="AL127" s="17" t="s">
        <v>107</v>
      </c>
      <c r="AM127" s="17">
        <v>5.89</v>
      </c>
      <c r="AN127" s="10" t="s">
        <v>170</v>
      </c>
      <c r="AO127" s="22">
        <v>1</v>
      </c>
      <c r="AP127" s="22" t="s">
        <v>255</v>
      </c>
      <c r="AQ127" s="17" t="s">
        <v>24</v>
      </c>
      <c r="AR127" s="17">
        <v>89.8</v>
      </c>
      <c r="AS127" s="17">
        <v>408</v>
      </c>
      <c r="AT127" s="17">
        <v>135</v>
      </c>
      <c r="AU127" s="17">
        <v>4.9000000000000004</v>
      </c>
      <c r="AV127" s="17">
        <v>1.9</v>
      </c>
      <c r="AW127" s="10">
        <v>1.0900000000000001</v>
      </c>
      <c r="AX127" s="24">
        <v>4</v>
      </c>
      <c r="AY127" s="24">
        <v>0.81</v>
      </c>
      <c r="AZ127" s="21">
        <f t="shared" si="64"/>
        <v>3.6697247706422016</v>
      </c>
      <c r="BA127" s="21">
        <f t="shared" si="65"/>
        <v>4.4954128440366974</v>
      </c>
      <c r="BB127" s="26" t="s">
        <v>174</v>
      </c>
      <c r="BC127" s="26" t="s">
        <v>248</v>
      </c>
      <c r="BD127" s="26" t="s">
        <v>255</v>
      </c>
      <c r="BE127" s="25">
        <v>1</v>
      </c>
      <c r="BF127" s="40">
        <v>1</v>
      </c>
      <c r="BG127" s="20">
        <f t="shared" si="63"/>
        <v>5</v>
      </c>
      <c r="BH127" s="17" t="s">
        <v>255</v>
      </c>
    </row>
    <row r="128" spans="1:60" x14ac:dyDescent="0.25">
      <c r="A128" s="17">
        <v>105</v>
      </c>
      <c r="B128" s="16" t="s">
        <v>142</v>
      </c>
      <c r="C128" s="18">
        <v>29720</v>
      </c>
      <c r="D128" s="38">
        <f ca="1">IF(C128="","",(TODAY()-C128)/365)</f>
        <v>39.843835616438355</v>
      </c>
      <c r="E128" s="19" t="str">
        <f t="shared" ca="1" si="66"/>
        <v>Entre 35 y 49 años</v>
      </c>
      <c r="F128" s="17" t="s">
        <v>20</v>
      </c>
      <c r="G128" s="17" t="s">
        <v>25</v>
      </c>
      <c r="H128" s="17" t="s">
        <v>25</v>
      </c>
      <c r="I128" s="17" t="s">
        <v>25</v>
      </c>
      <c r="J128" s="17" t="s">
        <v>25</v>
      </c>
      <c r="K128" s="17" t="s">
        <v>25</v>
      </c>
      <c r="L128" s="17" t="s">
        <v>25</v>
      </c>
      <c r="M128" s="17" t="s">
        <v>25</v>
      </c>
      <c r="N128" s="17">
        <v>73.7</v>
      </c>
      <c r="O128" s="17">
        <v>1.57</v>
      </c>
      <c r="P128" s="17">
        <v>157</v>
      </c>
      <c r="Q128" s="19">
        <f t="shared" si="73"/>
        <v>29.899793095054566</v>
      </c>
      <c r="R128" s="17" t="str">
        <f t="shared" si="67"/>
        <v>SOBREPESO GRADO 2</v>
      </c>
      <c r="S128" s="17">
        <v>99</v>
      </c>
      <c r="T128" s="21">
        <f t="shared" si="61"/>
        <v>0.63057324840764328</v>
      </c>
      <c r="U128" s="17">
        <v>2</v>
      </c>
      <c r="V128" s="19">
        <f t="shared" ca="1" si="71"/>
        <v>42.866487671232875</v>
      </c>
      <c r="W128" s="17" t="s">
        <v>92</v>
      </c>
      <c r="X128" s="53" t="s">
        <v>263</v>
      </c>
      <c r="Y128" s="20">
        <f t="shared" si="72"/>
        <v>1</v>
      </c>
      <c r="Z128" s="17">
        <v>103</v>
      </c>
      <c r="AA128" s="21">
        <f t="shared" si="74"/>
        <v>0.96116504854368934</v>
      </c>
      <c r="AB128" s="17" t="str">
        <f t="shared" si="69"/>
        <v>Obesidad Abdominal</v>
      </c>
      <c r="AC128" s="17">
        <v>130</v>
      </c>
      <c r="AD128" s="17">
        <v>85</v>
      </c>
      <c r="AE128" s="20">
        <f t="shared" si="62"/>
        <v>100</v>
      </c>
      <c r="AF128" s="20" t="s">
        <v>0</v>
      </c>
      <c r="AG128" s="20" t="s">
        <v>168</v>
      </c>
      <c r="AH128" s="21">
        <v>0</v>
      </c>
      <c r="AI128" s="20" t="s">
        <v>165</v>
      </c>
      <c r="AJ128" s="20" t="s">
        <v>255</v>
      </c>
      <c r="AK128" s="17" t="s">
        <v>25</v>
      </c>
      <c r="AL128" s="17" t="s">
        <v>106</v>
      </c>
      <c r="AM128" s="17">
        <v>4.95</v>
      </c>
      <c r="AN128" s="17" t="s">
        <v>168</v>
      </c>
      <c r="AO128" s="22">
        <v>0</v>
      </c>
      <c r="AP128" s="22" t="s">
        <v>168</v>
      </c>
      <c r="AQ128" s="17" t="s">
        <v>25</v>
      </c>
      <c r="AR128" s="17">
        <v>96.1</v>
      </c>
      <c r="AS128" s="17">
        <v>260</v>
      </c>
      <c r="AT128" s="17">
        <v>77</v>
      </c>
      <c r="AU128" s="17">
        <v>6</v>
      </c>
      <c r="AV128" s="17">
        <v>1.71</v>
      </c>
      <c r="AW128" s="17">
        <v>0.9</v>
      </c>
      <c r="AX128" s="24">
        <v>5.6</v>
      </c>
      <c r="AY128" s="24">
        <v>0.7</v>
      </c>
      <c r="AZ128" s="21">
        <f t="shared" si="64"/>
        <v>6.2222222222222214</v>
      </c>
      <c r="BA128" s="21">
        <f t="shared" si="65"/>
        <v>6.6666666666666661</v>
      </c>
      <c r="BB128" s="26" t="s">
        <v>173</v>
      </c>
      <c r="BC128" s="26" t="s">
        <v>248</v>
      </c>
      <c r="BD128" s="26" t="s">
        <v>255</v>
      </c>
      <c r="BE128" s="39">
        <v>1</v>
      </c>
      <c r="BF128" s="39">
        <v>1</v>
      </c>
      <c r="BG128" s="20">
        <f t="shared" si="63"/>
        <v>3</v>
      </c>
      <c r="BH128" s="17" t="s">
        <v>255</v>
      </c>
    </row>
    <row r="129" spans="1:60" ht="15.75" x14ac:dyDescent="0.25">
      <c r="A129" s="17">
        <v>42</v>
      </c>
      <c r="B129" s="16" t="s">
        <v>157</v>
      </c>
      <c r="C129" s="18">
        <v>18366</v>
      </c>
      <c r="D129" s="38">
        <f ca="1">IF(C129="","",(TODAY()-C129)/365)</f>
        <v>70.950684931506856</v>
      </c>
      <c r="E129" s="19" t="str">
        <f t="shared" ca="1" si="66"/>
        <v>Mayor de 65 años</v>
      </c>
      <c r="F129" s="17" t="s">
        <v>21</v>
      </c>
      <c r="G129" s="17" t="s">
        <v>24</v>
      </c>
      <c r="H129" s="17" t="s">
        <v>24</v>
      </c>
      <c r="I129" s="17" t="s">
        <v>24</v>
      </c>
      <c r="J129" s="17" t="s">
        <v>25</v>
      </c>
      <c r="K129" s="17" t="s">
        <v>25</v>
      </c>
      <c r="L129" s="17" t="s">
        <v>25</v>
      </c>
      <c r="M129" s="17" t="s">
        <v>25</v>
      </c>
      <c r="N129" s="17">
        <v>102</v>
      </c>
      <c r="O129" s="17">
        <v>1.71</v>
      </c>
      <c r="P129" s="17">
        <v>171</v>
      </c>
      <c r="Q129" s="19">
        <f t="shared" si="73"/>
        <v>34.882527957320207</v>
      </c>
      <c r="R129" s="17" t="str">
        <f t="shared" si="67"/>
        <v>Obesidad grado 1</v>
      </c>
      <c r="S129" s="17">
        <v>108</v>
      </c>
      <c r="T129" s="21">
        <f t="shared" si="61"/>
        <v>0.63157894736842102</v>
      </c>
      <c r="U129" s="17">
        <v>2</v>
      </c>
      <c r="V129" s="19">
        <f t="shared" ca="1" si="71"/>
        <v>36.602019178082188</v>
      </c>
      <c r="W129" s="17" t="str">
        <f t="shared" ref="W129:W153" si="75">IF(S129="","-",IF(F129="f",IF(S129&lt;80,"normal",IF(S129&lt;88,"alerta",IF(S129&gt;87.9999,"Obesidad Abdominal"))),IF(S129&lt;94,"normal",IF(S129&lt;102,"alerta",IF(S129&gt;101.999,"Obesidad Abdominal")))))</f>
        <v>Obesidad Abdominal</v>
      </c>
      <c r="X129" s="53" t="s">
        <v>264</v>
      </c>
      <c r="Y129" s="20">
        <f t="shared" si="72"/>
        <v>1</v>
      </c>
      <c r="Z129" s="17">
        <v>110</v>
      </c>
      <c r="AA129" s="21">
        <f t="shared" si="74"/>
        <v>0.98181818181818181</v>
      </c>
      <c r="AB129" s="17" t="str">
        <f t="shared" si="69"/>
        <v>Obesidad Abdominal</v>
      </c>
      <c r="AC129" s="17">
        <v>140</v>
      </c>
      <c r="AD129" s="17">
        <v>90</v>
      </c>
      <c r="AE129" s="20">
        <f t="shared" si="62"/>
        <v>106.66666666666667</v>
      </c>
      <c r="AF129" s="20" t="s">
        <v>166</v>
      </c>
      <c r="AG129" s="20" t="s">
        <v>255</v>
      </c>
      <c r="AH129" s="21">
        <v>1</v>
      </c>
      <c r="AI129" s="20" t="s">
        <v>166</v>
      </c>
      <c r="AJ129" s="20" t="s">
        <v>255</v>
      </c>
      <c r="AK129" s="17" t="s">
        <v>24</v>
      </c>
      <c r="AL129" s="17" t="s">
        <v>28</v>
      </c>
      <c r="AM129" s="10">
        <v>4</v>
      </c>
      <c r="AN129" s="10" t="s">
        <v>170</v>
      </c>
      <c r="AO129" s="22">
        <v>0</v>
      </c>
      <c r="AP129" s="22" t="s">
        <v>255</v>
      </c>
      <c r="AQ129" s="17" t="s">
        <v>24</v>
      </c>
      <c r="AR129" s="10">
        <v>95.3</v>
      </c>
      <c r="AS129" s="10">
        <v>401</v>
      </c>
      <c r="AT129" s="10">
        <v>99</v>
      </c>
      <c r="AU129" s="10">
        <v>7.9</v>
      </c>
      <c r="AV129" s="10">
        <v>1.89</v>
      </c>
      <c r="AW129" s="10">
        <v>1.1299999999999999</v>
      </c>
      <c r="AX129" s="11">
        <v>5.92</v>
      </c>
      <c r="AY129" s="24">
        <v>1</v>
      </c>
      <c r="AZ129" s="21">
        <f t="shared" si="64"/>
        <v>5.2389380530973453</v>
      </c>
      <c r="BA129" s="21">
        <f t="shared" si="65"/>
        <v>6.9911504424778768</v>
      </c>
      <c r="BB129" s="26" t="s">
        <v>173</v>
      </c>
      <c r="BC129" s="26" t="s">
        <v>247</v>
      </c>
      <c r="BD129" s="26" t="s">
        <v>255</v>
      </c>
      <c r="BE129" s="25">
        <v>1</v>
      </c>
      <c r="BF129" s="20">
        <v>0</v>
      </c>
      <c r="BG129" s="20">
        <f t="shared" si="63"/>
        <v>3</v>
      </c>
      <c r="BH129" s="17" t="s">
        <v>255</v>
      </c>
    </row>
    <row r="130" spans="1:60" ht="15.75" x14ac:dyDescent="0.25">
      <c r="A130" s="17">
        <v>7</v>
      </c>
      <c r="B130" s="16" t="s">
        <v>141</v>
      </c>
      <c r="C130" s="18">
        <v>31029</v>
      </c>
      <c r="D130" s="38">
        <f ca="1">IF(C130="","",(TODAY()-C130)/365)</f>
        <v>36.257534246575339</v>
      </c>
      <c r="E130" s="19" t="str">
        <f t="shared" ca="1" si="66"/>
        <v>Entre 35 y 49 años</v>
      </c>
      <c r="F130" s="17" t="s">
        <v>20</v>
      </c>
      <c r="G130" s="17" t="s">
        <v>25</v>
      </c>
      <c r="H130" s="17" t="s">
        <v>25</v>
      </c>
      <c r="I130" s="17" t="s">
        <v>25</v>
      </c>
      <c r="J130" s="17" t="s">
        <v>25</v>
      </c>
      <c r="K130" s="17" t="s">
        <v>25</v>
      </c>
      <c r="L130" s="17" t="s">
        <v>25</v>
      </c>
      <c r="M130" s="17" t="s">
        <v>25</v>
      </c>
      <c r="N130" s="17">
        <v>85.9</v>
      </c>
      <c r="O130" s="17">
        <v>1.63</v>
      </c>
      <c r="P130" s="17">
        <v>163</v>
      </c>
      <c r="Q130" s="19">
        <f t="shared" si="73"/>
        <v>32.330911965072083</v>
      </c>
      <c r="R130" s="17" t="str">
        <f t="shared" si="67"/>
        <v>Obesidad grado 1</v>
      </c>
      <c r="S130" s="17">
        <v>103</v>
      </c>
      <c r="T130" s="21">
        <f t="shared" ref="T130:T161" si="76">S130/P130</f>
        <v>0.63190184049079756</v>
      </c>
      <c r="U130" s="17">
        <v>2</v>
      </c>
      <c r="V130" s="19">
        <f t="shared" ca="1" si="71"/>
        <v>43.82991506849315</v>
      </c>
      <c r="W130" s="17" t="str">
        <f t="shared" si="75"/>
        <v>Obesidad Abdominal</v>
      </c>
      <c r="X130" s="53" t="s">
        <v>264</v>
      </c>
      <c r="Y130" s="20">
        <f t="shared" si="72"/>
        <v>1</v>
      </c>
      <c r="Z130" s="17">
        <v>113</v>
      </c>
      <c r="AA130" s="21">
        <f t="shared" si="74"/>
        <v>0.91150442477876104</v>
      </c>
      <c r="AB130" s="17" t="str">
        <f t="shared" si="69"/>
        <v>Obesidad Abdominal</v>
      </c>
      <c r="AC130" s="17">
        <v>120</v>
      </c>
      <c r="AD130" s="17">
        <v>80</v>
      </c>
      <c r="AE130" s="20">
        <f t="shared" ref="AE130:AE161" si="77">(AC130+2*AD130)/3</f>
        <v>93.333333333333329</v>
      </c>
      <c r="AF130" s="20" t="s">
        <v>166</v>
      </c>
      <c r="AG130" s="20" t="s">
        <v>255</v>
      </c>
      <c r="AH130" s="21">
        <v>1</v>
      </c>
      <c r="AI130" s="20" t="s">
        <v>165</v>
      </c>
      <c r="AJ130" s="20" t="s">
        <v>255</v>
      </c>
      <c r="AK130" s="17" t="s">
        <v>24</v>
      </c>
      <c r="AL130" s="17" t="s">
        <v>28</v>
      </c>
      <c r="AM130" s="17">
        <v>5</v>
      </c>
      <c r="AN130" s="17" t="s">
        <v>168</v>
      </c>
      <c r="AO130" s="22">
        <v>0</v>
      </c>
      <c r="AP130" s="22" t="s">
        <v>168</v>
      </c>
      <c r="AQ130" s="17" t="s">
        <v>25</v>
      </c>
      <c r="AR130" s="17">
        <v>75</v>
      </c>
      <c r="AS130" s="17">
        <v>388</v>
      </c>
      <c r="AT130" s="17">
        <v>154</v>
      </c>
      <c r="AU130" s="17">
        <v>4.9000000000000004</v>
      </c>
      <c r="AV130" s="17">
        <v>2</v>
      </c>
      <c r="AW130" s="17">
        <v>1.4</v>
      </c>
      <c r="AX130" s="11">
        <v>3.09</v>
      </c>
      <c r="AY130" s="24">
        <v>0.44</v>
      </c>
      <c r="AZ130" s="21">
        <f t="shared" si="64"/>
        <v>2.2071428571428573</v>
      </c>
      <c r="BA130" s="21">
        <f t="shared" si="65"/>
        <v>3.5000000000000004</v>
      </c>
      <c r="BB130" s="26" t="s">
        <v>174</v>
      </c>
      <c r="BC130" s="26" t="s">
        <v>248</v>
      </c>
      <c r="BD130" s="26" t="s">
        <v>255</v>
      </c>
      <c r="BE130" s="25">
        <v>1</v>
      </c>
      <c r="BF130" s="20">
        <v>0</v>
      </c>
      <c r="BG130" s="20">
        <f t="shared" ref="BG130:BG161" si="78">Y130+AH130+AO130+BE130+BF130</f>
        <v>3</v>
      </c>
      <c r="BH130" s="17" t="s">
        <v>255</v>
      </c>
    </row>
    <row r="131" spans="1:60" x14ac:dyDescent="0.25">
      <c r="A131" s="17">
        <v>12</v>
      </c>
      <c r="B131" s="16" t="s">
        <v>53</v>
      </c>
      <c r="C131" s="18">
        <v>25064</v>
      </c>
      <c r="D131" s="38">
        <f ca="1">IF(C131="","",(TODAY()-C131)/365)</f>
        <v>52.6</v>
      </c>
      <c r="E131" s="19" t="str">
        <f t="shared" ca="1" si="66"/>
        <v>Entre 40 y 64 años</v>
      </c>
      <c r="F131" s="17" t="s">
        <v>20</v>
      </c>
      <c r="G131" s="17" t="s">
        <v>25</v>
      </c>
      <c r="H131" s="17" t="s">
        <v>25</v>
      </c>
      <c r="I131" s="17" t="s">
        <v>25</v>
      </c>
      <c r="J131" s="17" t="s">
        <v>25</v>
      </c>
      <c r="K131" s="17" t="s">
        <v>24</v>
      </c>
      <c r="L131" s="17" t="s">
        <v>25</v>
      </c>
      <c r="M131" s="17" t="s">
        <v>25</v>
      </c>
      <c r="N131" s="17">
        <v>76.900000000000006</v>
      </c>
      <c r="O131" s="17">
        <v>1.55</v>
      </c>
      <c r="P131" s="17">
        <v>155</v>
      </c>
      <c r="Q131" s="19">
        <f t="shared" si="73"/>
        <v>32.008324661810612</v>
      </c>
      <c r="R131" s="17" t="str">
        <f t="shared" si="67"/>
        <v>Obesidad grado 1</v>
      </c>
      <c r="S131" s="17">
        <v>98</v>
      </c>
      <c r="T131" s="21">
        <f t="shared" si="76"/>
        <v>0.63225806451612898</v>
      </c>
      <c r="U131" s="17">
        <v>2</v>
      </c>
      <c r="V131" s="19">
        <f t="shared" ca="1" si="71"/>
        <v>45.246600000000001</v>
      </c>
      <c r="W131" s="17" t="str">
        <f t="shared" si="75"/>
        <v>Obesidad Abdominal</v>
      </c>
      <c r="X131" s="53" t="s">
        <v>264</v>
      </c>
      <c r="Y131" s="20">
        <f t="shared" si="72"/>
        <v>1</v>
      </c>
      <c r="Z131" s="17">
        <v>113</v>
      </c>
      <c r="AA131" s="21">
        <f t="shared" si="74"/>
        <v>0.86725663716814161</v>
      </c>
      <c r="AB131" s="17" t="str">
        <f t="shared" si="69"/>
        <v>Obesidad Abdominal</v>
      </c>
      <c r="AC131" s="17">
        <v>100</v>
      </c>
      <c r="AD131" s="17">
        <v>70</v>
      </c>
      <c r="AE131" s="20">
        <f t="shared" si="77"/>
        <v>80</v>
      </c>
      <c r="AF131" s="20" t="s">
        <v>0</v>
      </c>
      <c r="AG131" s="20" t="s">
        <v>168</v>
      </c>
      <c r="AH131" s="21">
        <v>0</v>
      </c>
      <c r="AI131" s="20" t="s">
        <v>165</v>
      </c>
      <c r="AJ131" s="20" t="s">
        <v>255</v>
      </c>
      <c r="AK131" s="17" t="s">
        <v>25</v>
      </c>
      <c r="AL131" s="17" t="s">
        <v>95</v>
      </c>
      <c r="AM131" s="17">
        <v>5.5</v>
      </c>
      <c r="AN131" s="17" t="s">
        <v>168</v>
      </c>
      <c r="AO131" s="22">
        <v>1</v>
      </c>
      <c r="AP131" s="22" t="s">
        <v>168</v>
      </c>
      <c r="AQ131" s="17" t="s">
        <v>25</v>
      </c>
      <c r="AR131" s="17">
        <v>75</v>
      </c>
      <c r="AS131" s="17">
        <v>395</v>
      </c>
      <c r="AT131" s="17">
        <v>128</v>
      </c>
      <c r="AU131" s="17">
        <v>6</v>
      </c>
      <c r="AV131" s="17">
        <v>1.5</v>
      </c>
      <c r="AW131" s="17">
        <v>1.1000000000000001</v>
      </c>
      <c r="AX131" s="24">
        <v>3.4</v>
      </c>
      <c r="AY131" s="24">
        <v>0.44</v>
      </c>
      <c r="AZ131" s="21">
        <f t="shared" si="64"/>
        <v>3.0909090909090904</v>
      </c>
      <c r="BA131" s="21">
        <f t="shared" si="65"/>
        <v>5.4545454545454541</v>
      </c>
      <c r="BB131" s="41" t="s">
        <v>172</v>
      </c>
      <c r="BC131" s="26" t="s">
        <v>248</v>
      </c>
      <c r="BD131" s="26" t="s">
        <v>255</v>
      </c>
      <c r="BE131" s="42">
        <v>0</v>
      </c>
      <c r="BF131" s="40">
        <v>1</v>
      </c>
      <c r="BG131" s="20">
        <f t="shared" si="78"/>
        <v>3</v>
      </c>
      <c r="BH131" s="17" t="s">
        <v>255</v>
      </c>
    </row>
    <row r="132" spans="1:60" x14ac:dyDescent="0.25">
      <c r="A132" s="17">
        <v>119</v>
      </c>
      <c r="B132" s="16" t="s">
        <v>75</v>
      </c>
      <c r="C132" s="18">
        <v>28557</v>
      </c>
      <c r="D132" s="38">
        <f ca="1">IF(C132="","",(TODAY()-C132)/365)</f>
        <v>43.030136986301372</v>
      </c>
      <c r="E132" s="19" t="str">
        <f t="shared" ca="1" si="66"/>
        <v>Entre 35 y 49 años</v>
      </c>
      <c r="F132" s="17" t="s">
        <v>20</v>
      </c>
      <c r="G132" s="17" t="s">
        <v>25</v>
      </c>
      <c r="H132" s="17" t="s">
        <v>25</v>
      </c>
      <c r="I132" s="17" t="s">
        <v>25</v>
      </c>
      <c r="J132" s="17" t="s">
        <v>25</v>
      </c>
      <c r="K132" s="17" t="s">
        <v>25</v>
      </c>
      <c r="L132" s="17" t="s">
        <v>25</v>
      </c>
      <c r="M132" s="17" t="s">
        <v>25</v>
      </c>
      <c r="N132" s="17">
        <v>76.5</v>
      </c>
      <c r="O132" s="17">
        <v>1.55</v>
      </c>
      <c r="P132" s="17">
        <v>155</v>
      </c>
      <c r="Q132" s="19">
        <f t="shared" si="73"/>
        <v>31.841831425598333</v>
      </c>
      <c r="R132" s="17" t="str">
        <f t="shared" si="67"/>
        <v>Obesidad grado 1</v>
      </c>
      <c r="S132" s="17">
        <v>98.5</v>
      </c>
      <c r="T132" s="21">
        <f t="shared" si="76"/>
        <v>0.63548387096774195</v>
      </c>
      <c r="U132" s="17">
        <v>2</v>
      </c>
      <c r="V132" s="19">
        <f t="shared" ca="1" si="71"/>
        <v>43.351160273972603</v>
      </c>
      <c r="W132" s="17" t="str">
        <f t="shared" si="75"/>
        <v>Obesidad Abdominal</v>
      </c>
      <c r="X132" s="53" t="s">
        <v>264</v>
      </c>
      <c r="Y132" s="20">
        <f t="shared" si="72"/>
        <v>1</v>
      </c>
      <c r="Z132" s="17">
        <v>104.5</v>
      </c>
      <c r="AA132" s="21">
        <f t="shared" si="74"/>
        <v>0.9425837320574163</v>
      </c>
      <c r="AB132" s="17" t="str">
        <f t="shared" si="69"/>
        <v>Obesidad Abdominal</v>
      </c>
      <c r="AC132" s="17">
        <v>140</v>
      </c>
      <c r="AD132" s="17">
        <v>90</v>
      </c>
      <c r="AE132" s="20">
        <f t="shared" si="77"/>
        <v>106.66666666666667</v>
      </c>
      <c r="AF132" s="20" t="s">
        <v>165</v>
      </c>
      <c r="AG132" s="20" t="s">
        <v>255</v>
      </c>
      <c r="AH132" s="21">
        <v>1</v>
      </c>
      <c r="AI132" s="20" t="s">
        <v>165</v>
      </c>
      <c r="AJ132" s="20" t="s">
        <v>255</v>
      </c>
      <c r="AK132" s="17" t="s">
        <v>25</v>
      </c>
      <c r="AL132" s="17" t="s">
        <v>95</v>
      </c>
      <c r="AM132" s="17">
        <v>5.7</v>
      </c>
      <c r="AN132" s="17" t="s">
        <v>165</v>
      </c>
      <c r="AO132" s="22">
        <v>1</v>
      </c>
      <c r="AP132" s="22" t="s">
        <v>255</v>
      </c>
      <c r="AQ132" s="17" t="s">
        <v>25</v>
      </c>
      <c r="AR132" s="17">
        <v>104</v>
      </c>
      <c r="AS132" s="17">
        <v>480</v>
      </c>
      <c r="AT132" s="17">
        <v>168</v>
      </c>
      <c r="AU132" s="17">
        <v>5</v>
      </c>
      <c r="AV132" s="17">
        <v>1.4</v>
      </c>
      <c r="AW132" s="17">
        <v>0.9</v>
      </c>
      <c r="AX132" s="24">
        <v>4.5</v>
      </c>
      <c r="AY132" s="24">
        <v>0.9</v>
      </c>
      <c r="AZ132" s="21">
        <f t="shared" si="64"/>
        <v>5</v>
      </c>
      <c r="BA132" s="21">
        <f t="shared" si="65"/>
        <v>5.5555555555555554</v>
      </c>
      <c r="BB132" s="39" t="s">
        <v>0</v>
      </c>
      <c r="BC132" s="39" t="s">
        <v>250</v>
      </c>
      <c r="BD132" s="39" t="s">
        <v>168</v>
      </c>
      <c r="BE132" s="39">
        <v>0</v>
      </c>
      <c r="BF132" s="40">
        <v>1</v>
      </c>
      <c r="BG132" s="20">
        <f t="shared" si="78"/>
        <v>4</v>
      </c>
      <c r="BH132" s="17" t="s">
        <v>255</v>
      </c>
    </row>
    <row r="133" spans="1:60" ht="15.75" x14ac:dyDescent="0.25">
      <c r="A133" s="17">
        <v>110</v>
      </c>
      <c r="B133" s="16" t="s">
        <v>98</v>
      </c>
      <c r="C133" s="18">
        <v>22776</v>
      </c>
      <c r="D133" s="38">
        <v>56</v>
      </c>
      <c r="E133" s="19" t="str">
        <f t="shared" si="66"/>
        <v>Entre 40 y 64 años</v>
      </c>
      <c r="F133" s="17" t="s">
        <v>20</v>
      </c>
      <c r="G133" s="17" t="s">
        <v>25</v>
      </c>
      <c r="H133" s="17" t="s">
        <v>25</v>
      </c>
      <c r="I133" s="17" t="s">
        <v>24</v>
      </c>
      <c r="J133" s="17" t="s">
        <v>25</v>
      </c>
      <c r="K133" s="17" t="s">
        <v>24</v>
      </c>
      <c r="L133" s="17" t="s">
        <v>24</v>
      </c>
      <c r="M133" s="17" t="s">
        <v>25</v>
      </c>
      <c r="N133" s="17">
        <v>76.5</v>
      </c>
      <c r="O133" s="17">
        <v>1.57</v>
      </c>
      <c r="P133" s="17">
        <v>157</v>
      </c>
      <c r="Q133" s="19">
        <f t="shared" si="73"/>
        <v>31.035741815083774</v>
      </c>
      <c r="R133" s="17" t="str">
        <f t="shared" si="67"/>
        <v>Obesidad grado 1</v>
      </c>
      <c r="S133" s="17">
        <v>100</v>
      </c>
      <c r="T133" s="21">
        <f t="shared" si="76"/>
        <v>0.63694267515923564</v>
      </c>
      <c r="U133" s="17">
        <v>2</v>
      </c>
      <c r="V133" s="19">
        <f t="shared" si="71"/>
        <v>46.875999999999998</v>
      </c>
      <c r="W133" s="17" t="str">
        <f t="shared" si="75"/>
        <v>Obesidad Abdominal</v>
      </c>
      <c r="X133" s="53" t="s">
        <v>264</v>
      </c>
      <c r="Y133" s="20">
        <f t="shared" si="72"/>
        <v>1</v>
      </c>
      <c r="Z133" s="17">
        <v>110</v>
      </c>
      <c r="AA133" s="21">
        <f t="shared" si="74"/>
        <v>0.90909090909090906</v>
      </c>
      <c r="AB133" s="17" t="str">
        <f t="shared" si="69"/>
        <v>Obesidad Abdominal</v>
      </c>
      <c r="AC133" s="17">
        <v>110</v>
      </c>
      <c r="AD133" s="17">
        <v>60</v>
      </c>
      <c r="AE133" s="20">
        <f t="shared" si="77"/>
        <v>76.666666666666671</v>
      </c>
      <c r="AF133" s="20" t="s">
        <v>0</v>
      </c>
      <c r="AG133" s="20" t="s">
        <v>168</v>
      </c>
      <c r="AH133" s="21">
        <v>0</v>
      </c>
      <c r="AI133" s="20" t="s">
        <v>166</v>
      </c>
      <c r="AJ133" s="20" t="s">
        <v>255</v>
      </c>
      <c r="AK133" s="17" t="s">
        <v>25</v>
      </c>
      <c r="AL133" s="17" t="s">
        <v>107</v>
      </c>
      <c r="AM133" s="10">
        <v>5.41</v>
      </c>
      <c r="AN133" s="17" t="s">
        <v>168</v>
      </c>
      <c r="AO133" s="22">
        <v>0</v>
      </c>
      <c r="AP133" s="22" t="s">
        <v>168</v>
      </c>
      <c r="AQ133" s="17" t="s">
        <v>25</v>
      </c>
      <c r="AR133" s="10">
        <v>98.4</v>
      </c>
      <c r="AS133" s="10">
        <v>459</v>
      </c>
      <c r="AT133" s="10">
        <v>152</v>
      </c>
      <c r="AU133" s="10">
        <v>6.14</v>
      </c>
      <c r="AV133" s="10">
        <v>2.15</v>
      </c>
      <c r="AW133" s="10">
        <v>0.83</v>
      </c>
      <c r="AX133" s="11">
        <v>4.9400000000000004</v>
      </c>
      <c r="AY133" s="24">
        <v>0.6</v>
      </c>
      <c r="AZ133" s="21">
        <f t="shared" si="64"/>
        <v>5.9518072289156638</v>
      </c>
      <c r="BA133" s="21">
        <f t="shared" si="65"/>
        <v>7.3975903614457827</v>
      </c>
      <c r="BB133" s="26" t="s">
        <v>173</v>
      </c>
      <c r="BC133" s="26" t="s">
        <v>248</v>
      </c>
      <c r="BD133" s="26" t="s">
        <v>255</v>
      </c>
      <c r="BE133" s="25">
        <v>1</v>
      </c>
      <c r="BF133" s="40">
        <v>1</v>
      </c>
      <c r="BG133" s="20">
        <f t="shared" si="78"/>
        <v>3</v>
      </c>
      <c r="BH133" s="17" t="s">
        <v>255</v>
      </c>
    </row>
    <row r="134" spans="1:60" x14ac:dyDescent="0.25">
      <c r="A134" s="17">
        <v>90</v>
      </c>
      <c r="B134" s="16" t="s">
        <v>72</v>
      </c>
      <c r="C134" s="18">
        <v>22351</v>
      </c>
      <c r="D134" s="38">
        <f t="shared" ref="D134:D143" ca="1" si="79">IF(C134="","",(TODAY()-C134)/365)</f>
        <v>60.032876712328765</v>
      </c>
      <c r="E134" s="19" t="str">
        <f t="shared" ca="1" si="66"/>
        <v>Entre 40 y 64 años</v>
      </c>
      <c r="F134" s="17" t="s">
        <v>20</v>
      </c>
      <c r="G134" s="17" t="s">
        <v>25</v>
      </c>
      <c r="H134" s="17" t="s">
        <v>25</v>
      </c>
      <c r="I134" s="17" t="s">
        <v>25</v>
      </c>
      <c r="J134" s="17" t="s">
        <v>24</v>
      </c>
      <c r="K134" s="17" t="s">
        <v>25</v>
      </c>
      <c r="L134" s="17" t="s">
        <v>24</v>
      </c>
      <c r="M134" s="17" t="s">
        <v>25</v>
      </c>
      <c r="N134" s="17">
        <v>80</v>
      </c>
      <c r="O134" s="17">
        <v>1.54</v>
      </c>
      <c r="P134" s="17">
        <v>154</v>
      </c>
      <c r="Q134" s="19">
        <f t="shared" si="73"/>
        <v>33.732501264968796</v>
      </c>
      <c r="R134" s="17" t="str">
        <f t="shared" si="67"/>
        <v>Obesidad grado 1</v>
      </c>
      <c r="S134" s="17">
        <v>99</v>
      </c>
      <c r="T134" s="21">
        <f t="shared" si="76"/>
        <v>0.6428571428571429</v>
      </c>
      <c r="U134" s="17">
        <v>2</v>
      </c>
      <c r="V134" s="19">
        <f t="shared" ca="1" si="71"/>
        <v>47.32826575342466</v>
      </c>
      <c r="W134" s="17" t="str">
        <f t="shared" si="75"/>
        <v>Obesidad Abdominal</v>
      </c>
      <c r="X134" s="53" t="s">
        <v>264</v>
      </c>
      <c r="Y134" s="20">
        <f t="shared" si="72"/>
        <v>1</v>
      </c>
      <c r="Z134" s="17">
        <v>119</v>
      </c>
      <c r="AA134" s="21">
        <f t="shared" si="74"/>
        <v>0.83193277310924374</v>
      </c>
      <c r="AB134" s="17" t="str">
        <f t="shared" si="69"/>
        <v>Obesidad Abdominal</v>
      </c>
      <c r="AC134" s="17">
        <v>110</v>
      </c>
      <c r="AD134" s="17">
        <v>80</v>
      </c>
      <c r="AE134" s="20">
        <f t="shared" si="77"/>
        <v>90</v>
      </c>
      <c r="AF134" s="20" t="s">
        <v>166</v>
      </c>
      <c r="AG134" s="20" t="s">
        <v>255</v>
      </c>
      <c r="AH134" s="21">
        <v>1</v>
      </c>
      <c r="AI134" s="20" t="s">
        <v>165</v>
      </c>
      <c r="AJ134" s="20" t="s">
        <v>255</v>
      </c>
      <c r="AK134" s="17" t="s">
        <v>24</v>
      </c>
      <c r="AL134" s="17" t="s">
        <v>28</v>
      </c>
      <c r="AM134" s="17">
        <v>6.8</v>
      </c>
      <c r="AN134" s="17" t="s">
        <v>165</v>
      </c>
      <c r="AO134" s="22">
        <v>1</v>
      </c>
      <c r="AP134" s="22" t="s">
        <v>255</v>
      </c>
      <c r="AQ134" s="17" t="s">
        <v>25</v>
      </c>
      <c r="AR134" s="17">
        <v>110</v>
      </c>
      <c r="AS134" s="17">
        <v>400</v>
      </c>
      <c r="AT134" s="17">
        <v>300</v>
      </c>
      <c r="AU134" s="17">
        <v>7</v>
      </c>
      <c r="AV134" s="17">
        <v>1.4</v>
      </c>
      <c r="AW134" s="17">
        <v>1.4</v>
      </c>
      <c r="AX134" s="24">
        <v>5</v>
      </c>
      <c r="AY134" s="24">
        <v>0.6</v>
      </c>
      <c r="AZ134" s="21">
        <f t="shared" si="64"/>
        <v>3.5714285714285716</v>
      </c>
      <c r="BA134" s="21">
        <f t="shared" si="65"/>
        <v>5</v>
      </c>
      <c r="BB134" s="41" t="s">
        <v>172</v>
      </c>
      <c r="BC134" s="26" t="s">
        <v>248</v>
      </c>
      <c r="BD134" s="26" t="s">
        <v>255</v>
      </c>
      <c r="BE134" s="39">
        <v>0</v>
      </c>
      <c r="BF134" s="25">
        <v>0</v>
      </c>
      <c r="BG134" s="20">
        <f t="shared" si="78"/>
        <v>3</v>
      </c>
      <c r="BH134" s="17" t="s">
        <v>255</v>
      </c>
    </row>
    <row r="135" spans="1:60" x14ac:dyDescent="0.25">
      <c r="A135" s="17">
        <v>96</v>
      </c>
      <c r="B135" s="16" t="s">
        <v>65</v>
      </c>
      <c r="C135" s="18">
        <v>25093</v>
      </c>
      <c r="D135" s="38">
        <f t="shared" ca="1" si="79"/>
        <v>52.520547945205479</v>
      </c>
      <c r="E135" s="19" t="str">
        <f t="shared" ca="1" si="66"/>
        <v>Entre 40 y 64 años</v>
      </c>
      <c r="F135" s="17" t="s">
        <v>20</v>
      </c>
      <c r="G135" s="17" t="s">
        <v>25</v>
      </c>
      <c r="H135" s="17" t="s">
        <v>25</v>
      </c>
      <c r="I135" s="17" t="s">
        <v>25</v>
      </c>
      <c r="J135" s="17" t="s">
        <v>25</v>
      </c>
      <c r="K135" s="17" t="s">
        <v>24</v>
      </c>
      <c r="L135" s="17" t="s">
        <v>24</v>
      </c>
      <c r="M135" s="17" t="s">
        <v>25</v>
      </c>
      <c r="N135" s="17">
        <v>81.5</v>
      </c>
      <c r="O135" s="17">
        <v>1.55</v>
      </c>
      <c r="P135" s="17">
        <v>155</v>
      </c>
      <c r="Q135" s="19">
        <f t="shared" si="73"/>
        <v>33.922996878251816</v>
      </c>
      <c r="R135" s="17" t="str">
        <f t="shared" si="67"/>
        <v>Obesidad grado 1</v>
      </c>
      <c r="S135" s="17">
        <v>100</v>
      </c>
      <c r="T135" s="21">
        <f t="shared" si="76"/>
        <v>0.64516129032258063</v>
      </c>
      <c r="U135" s="17">
        <v>2</v>
      </c>
      <c r="V135" s="19">
        <f t="shared" ca="1" si="71"/>
        <v>46.107041095890409</v>
      </c>
      <c r="W135" s="17" t="str">
        <f t="shared" si="75"/>
        <v>Obesidad Abdominal</v>
      </c>
      <c r="X135" s="53" t="s">
        <v>264</v>
      </c>
      <c r="Y135" s="20">
        <f t="shared" si="72"/>
        <v>1</v>
      </c>
      <c r="Z135" s="17">
        <v>120</v>
      </c>
      <c r="AA135" s="21">
        <f t="shared" si="74"/>
        <v>0.83333333333333337</v>
      </c>
      <c r="AB135" s="17" t="str">
        <f t="shared" si="69"/>
        <v>Obesidad Abdominal</v>
      </c>
      <c r="AC135" s="17">
        <v>120</v>
      </c>
      <c r="AD135" s="17">
        <v>80</v>
      </c>
      <c r="AE135" s="20">
        <f t="shared" si="77"/>
        <v>93.333333333333329</v>
      </c>
      <c r="AF135" s="20" t="s">
        <v>166</v>
      </c>
      <c r="AG135" s="20" t="s">
        <v>255</v>
      </c>
      <c r="AH135" s="21">
        <v>1</v>
      </c>
      <c r="AI135" s="20" t="s">
        <v>165</v>
      </c>
      <c r="AJ135" s="20" t="s">
        <v>255</v>
      </c>
      <c r="AK135" s="17" t="s">
        <v>24</v>
      </c>
      <c r="AL135" s="17" t="s">
        <v>28</v>
      </c>
      <c r="AM135" s="17">
        <v>7</v>
      </c>
      <c r="AN135" s="17" t="s">
        <v>165</v>
      </c>
      <c r="AO135" s="22">
        <v>1</v>
      </c>
      <c r="AP135" s="22" t="s">
        <v>255</v>
      </c>
      <c r="AQ135" s="17" t="s">
        <v>25</v>
      </c>
      <c r="AR135" s="17">
        <v>88</v>
      </c>
      <c r="AS135" s="17">
        <v>399</v>
      </c>
      <c r="AT135" s="17">
        <v>200</v>
      </c>
      <c r="AU135" s="17">
        <v>6.7</v>
      </c>
      <c r="AV135" s="17">
        <v>0.9</v>
      </c>
      <c r="AW135" s="17">
        <v>1.6</v>
      </c>
      <c r="AX135" s="24">
        <v>3.9</v>
      </c>
      <c r="AY135" s="24">
        <v>0.6</v>
      </c>
      <c r="AZ135" s="21">
        <f t="shared" ref="AZ135:AZ165" si="80">AX135/AW135</f>
        <v>2.4375</v>
      </c>
      <c r="BA135" s="21">
        <f t="shared" ref="BA135:BA165" si="81">AU135/AW135</f>
        <v>4.1875</v>
      </c>
      <c r="BB135" s="41" t="s">
        <v>172</v>
      </c>
      <c r="BC135" s="26" t="s">
        <v>248</v>
      </c>
      <c r="BD135" s="26" t="s">
        <v>255</v>
      </c>
      <c r="BE135" s="42">
        <v>0</v>
      </c>
      <c r="BF135" s="25">
        <v>0</v>
      </c>
      <c r="BG135" s="20">
        <f t="shared" si="78"/>
        <v>3</v>
      </c>
      <c r="BH135" s="17" t="s">
        <v>255</v>
      </c>
    </row>
    <row r="136" spans="1:60" ht="15.75" x14ac:dyDescent="0.25">
      <c r="A136" s="17">
        <v>74</v>
      </c>
      <c r="B136" s="16" t="s">
        <v>61</v>
      </c>
      <c r="C136" s="18">
        <v>22936</v>
      </c>
      <c r="D136" s="38">
        <f t="shared" ca="1" si="79"/>
        <v>58.43013698630137</v>
      </c>
      <c r="E136" s="19" t="str">
        <f t="shared" ca="1" si="66"/>
        <v>Entre 40 y 64 años</v>
      </c>
      <c r="F136" s="17" t="s">
        <v>20</v>
      </c>
      <c r="G136" s="17" t="s">
        <v>25</v>
      </c>
      <c r="H136" s="17" t="s">
        <v>25</v>
      </c>
      <c r="I136" s="17" t="s">
        <v>24</v>
      </c>
      <c r="J136" s="17" t="s">
        <v>25</v>
      </c>
      <c r="K136" s="17" t="s">
        <v>24</v>
      </c>
      <c r="L136" s="17" t="s">
        <v>25</v>
      </c>
      <c r="M136" s="17" t="s">
        <v>24</v>
      </c>
      <c r="N136" s="17">
        <v>82.5</v>
      </c>
      <c r="O136" s="17">
        <v>1.59</v>
      </c>
      <c r="P136" s="17">
        <v>159</v>
      </c>
      <c r="Q136" s="19">
        <f t="shared" si="73"/>
        <v>32.633202800522128</v>
      </c>
      <c r="R136" s="17" t="str">
        <f t="shared" si="67"/>
        <v>Obesidad grado 1</v>
      </c>
      <c r="S136" s="17">
        <v>103</v>
      </c>
      <c r="T136" s="21">
        <f t="shared" si="76"/>
        <v>0.64779874213836475</v>
      </c>
      <c r="U136" s="17">
        <v>2</v>
      </c>
      <c r="V136" s="19">
        <f t="shared" ca="1" si="71"/>
        <v>48.730060273972605</v>
      </c>
      <c r="W136" s="17" t="str">
        <f t="shared" si="75"/>
        <v>Obesidad Abdominal</v>
      </c>
      <c r="X136" s="53" t="s">
        <v>264</v>
      </c>
      <c r="Y136" s="20">
        <f t="shared" si="72"/>
        <v>1</v>
      </c>
      <c r="Z136" s="17">
        <v>115</v>
      </c>
      <c r="AA136" s="21">
        <f t="shared" si="74"/>
        <v>0.89565217391304353</v>
      </c>
      <c r="AB136" s="17" t="str">
        <f t="shared" si="69"/>
        <v>Obesidad Abdominal</v>
      </c>
      <c r="AC136" s="17">
        <v>130</v>
      </c>
      <c r="AD136" s="17">
        <v>80</v>
      </c>
      <c r="AE136" s="20">
        <f t="shared" si="77"/>
        <v>96.666666666666671</v>
      </c>
      <c r="AF136" s="20" t="s">
        <v>166</v>
      </c>
      <c r="AG136" s="20" t="s">
        <v>255</v>
      </c>
      <c r="AH136" s="21">
        <v>1</v>
      </c>
      <c r="AI136" s="20" t="s">
        <v>166</v>
      </c>
      <c r="AJ136" s="20" t="s">
        <v>255</v>
      </c>
      <c r="AK136" s="17" t="s">
        <v>24</v>
      </c>
      <c r="AL136" s="17" t="s">
        <v>106</v>
      </c>
      <c r="AM136" s="17">
        <v>4.4800000000000004</v>
      </c>
      <c r="AN136" s="17" t="s">
        <v>168</v>
      </c>
      <c r="AO136" s="22">
        <v>0</v>
      </c>
      <c r="AP136" s="22" t="s">
        <v>168</v>
      </c>
      <c r="AQ136" s="17" t="s">
        <v>25</v>
      </c>
      <c r="AR136" s="17">
        <v>91.7</v>
      </c>
      <c r="AS136" s="17">
        <v>366</v>
      </c>
      <c r="AT136" s="17">
        <v>117</v>
      </c>
      <c r="AU136" s="17">
        <v>5.9</v>
      </c>
      <c r="AV136" s="17">
        <v>2</v>
      </c>
      <c r="AW136" s="10">
        <v>1.2</v>
      </c>
      <c r="AX136" s="24">
        <v>4.5999999999999996</v>
      </c>
      <c r="AY136" s="24">
        <v>1.18</v>
      </c>
      <c r="AZ136" s="21">
        <f t="shared" si="80"/>
        <v>3.833333333333333</v>
      </c>
      <c r="BA136" s="21">
        <f t="shared" si="81"/>
        <v>4.916666666666667</v>
      </c>
      <c r="BB136" s="26" t="s">
        <v>173</v>
      </c>
      <c r="BC136" s="26" t="s">
        <v>248</v>
      </c>
      <c r="BD136" s="26" t="s">
        <v>255</v>
      </c>
      <c r="BE136" s="20">
        <v>1</v>
      </c>
      <c r="BF136" s="39">
        <v>1</v>
      </c>
      <c r="BG136" s="20">
        <f t="shared" si="78"/>
        <v>4</v>
      </c>
      <c r="BH136" s="17" t="s">
        <v>255</v>
      </c>
    </row>
    <row r="137" spans="1:60" x14ac:dyDescent="0.25">
      <c r="A137" s="17">
        <v>17</v>
      </c>
      <c r="B137" s="16" t="s">
        <v>58</v>
      </c>
      <c r="C137" s="18">
        <v>27255</v>
      </c>
      <c r="D137" s="38">
        <f t="shared" ca="1" si="79"/>
        <v>46.597260273972601</v>
      </c>
      <c r="E137" s="19" t="str">
        <f t="shared" ca="1" si="66"/>
        <v>Entre 35 y 49 años</v>
      </c>
      <c r="F137" s="17" t="s">
        <v>20</v>
      </c>
      <c r="G137" s="17" t="s">
        <v>25</v>
      </c>
      <c r="H137" s="17" t="s">
        <v>25</v>
      </c>
      <c r="I137" s="17" t="s">
        <v>25</v>
      </c>
      <c r="J137" s="17" t="s">
        <v>25</v>
      </c>
      <c r="K137" s="17" t="s">
        <v>24</v>
      </c>
      <c r="L137" s="17" t="s">
        <v>24</v>
      </c>
      <c r="M137" s="17" t="s">
        <v>25</v>
      </c>
      <c r="N137" s="17">
        <v>70.7</v>
      </c>
      <c r="O137" s="17">
        <v>1.54</v>
      </c>
      <c r="P137" s="17">
        <v>154</v>
      </c>
      <c r="Q137" s="19">
        <f t="shared" si="73"/>
        <v>29.811097992916178</v>
      </c>
      <c r="R137" s="17" t="str">
        <f t="shared" si="67"/>
        <v>SOBREPESO GRADO 2</v>
      </c>
      <c r="S137" s="17">
        <v>100</v>
      </c>
      <c r="T137" s="21">
        <f t="shared" si="76"/>
        <v>0.64935064935064934</v>
      </c>
      <c r="U137" s="17">
        <v>2</v>
      </c>
      <c r="V137" s="19">
        <f t="shared" ca="1" si="71"/>
        <v>44.797994520547945</v>
      </c>
      <c r="W137" s="17" t="str">
        <f t="shared" si="75"/>
        <v>Obesidad Abdominal</v>
      </c>
      <c r="X137" s="53" t="s">
        <v>263</v>
      </c>
      <c r="Y137" s="20">
        <f t="shared" si="72"/>
        <v>1</v>
      </c>
      <c r="Z137" s="17">
        <v>108</v>
      </c>
      <c r="AA137" s="21">
        <f t="shared" si="74"/>
        <v>0.92592592592592593</v>
      </c>
      <c r="AB137" s="17" t="str">
        <f t="shared" si="69"/>
        <v>Obesidad Abdominal</v>
      </c>
      <c r="AC137" s="17">
        <v>150</v>
      </c>
      <c r="AD137" s="17">
        <v>100</v>
      </c>
      <c r="AE137" s="20">
        <f t="shared" si="77"/>
        <v>116.66666666666667</v>
      </c>
      <c r="AF137" s="20" t="s">
        <v>165</v>
      </c>
      <c r="AG137" s="20" t="s">
        <v>255</v>
      </c>
      <c r="AH137" s="21">
        <v>1</v>
      </c>
      <c r="AI137" s="20" t="s">
        <v>165</v>
      </c>
      <c r="AJ137" s="20" t="s">
        <v>255</v>
      </c>
      <c r="AK137" s="17" t="s">
        <v>25</v>
      </c>
      <c r="AL137" s="17" t="s">
        <v>106</v>
      </c>
      <c r="AM137" s="17">
        <v>5</v>
      </c>
      <c r="AN137" s="17" t="s">
        <v>168</v>
      </c>
      <c r="AO137" s="22">
        <v>0</v>
      </c>
      <c r="AP137" s="22" t="s">
        <v>168</v>
      </c>
      <c r="AQ137" s="17" t="s">
        <v>25</v>
      </c>
      <c r="AR137" s="17">
        <v>118</v>
      </c>
      <c r="AS137" s="17">
        <v>364</v>
      </c>
      <c r="AT137" s="17">
        <v>324</v>
      </c>
      <c r="AU137" s="17">
        <v>5.4</v>
      </c>
      <c r="AV137" s="17">
        <v>2.2999999999999998</v>
      </c>
      <c r="AW137" s="17">
        <v>1.6</v>
      </c>
      <c r="AX137" s="24">
        <v>5</v>
      </c>
      <c r="AY137" s="24">
        <v>0.9</v>
      </c>
      <c r="AZ137" s="21">
        <f t="shared" si="80"/>
        <v>3.125</v>
      </c>
      <c r="BA137" s="21">
        <f t="shared" si="81"/>
        <v>3.375</v>
      </c>
      <c r="BB137" s="26" t="s">
        <v>173</v>
      </c>
      <c r="BC137" s="26" t="s">
        <v>248</v>
      </c>
      <c r="BD137" s="26" t="s">
        <v>255</v>
      </c>
      <c r="BE137" s="20">
        <v>1</v>
      </c>
      <c r="BF137" s="25">
        <v>0</v>
      </c>
      <c r="BG137" s="20">
        <f t="shared" si="78"/>
        <v>3</v>
      </c>
      <c r="BH137" s="17" t="s">
        <v>255</v>
      </c>
    </row>
    <row r="138" spans="1:60" x14ac:dyDescent="0.25">
      <c r="A138" s="17">
        <v>91</v>
      </c>
      <c r="B138" s="16" t="s">
        <v>66</v>
      </c>
      <c r="C138" s="18">
        <v>20469</v>
      </c>
      <c r="D138" s="38">
        <f t="shared" ca="1" si="79"/>
        <v>65.189041095890417</v>
      </c>
      <c r="E138" s="19" t="str">
        <f t="shared" ref="E138:E151" ca="1" si="82">IF(D138="","-",IF(D138&lt;20,"Menor de 20 años",IF(D138&lt;35,"Entre 20 y 34 años",IF(D138&lt;50,"Entre 35 y 49 años",IF(D138&lt;65,"Entre 40 y 64 años","Mayor de 65 años")))))</f>
        <v>Mayor de 65 años</v>
      </c>
      <c r="F138" s="17" t="s">
        <v>20</v>
      </c>
      <c r="G138" s="17" t="s">
        <v>25</v>
      </c>
      <c r="H138" s="17" t="s">
        <v>24</v>
      </c>
      <c r="I138" s="17" t="s">
        <v>24</v>
      </c>
      <c r="J138" s="17" t="s">
        <v>25</v>
      </c>
      <c r="K138" s="17" t="s">
        <v>25</v>
      </c>
      <c r="L138" s="17" t="s">
        <v>25</v>
      </c>
      <c r="M138" s="17" t="s">
        <v>25</v>
      </c>
      <c r="N138" s="17">
        <v>74.099999999999994</v>
      </c>
      <c r="O138" s="17">
        <v>1.54</v>
      </c>
      <c r="P138" s="17">
        <v>154</v>
      </c>
      <c r="Q138" s="19">
        <f t="shared" si="73"/>
        <v>31.244729296677349</v>
      </c>
      <c r="R138" s="17" t="str">
        <f t="shared" ref="R138:R153" si="83">IF(N138=0,"-",IF(Q138&lt;18.5,"BAJOPESO",IF(Q138&lt;25,"NORMOPESO",IF(Q138&lt;27,"SOBREPESO GRADO 1",IF(Q138&lt;30,"SOBREPESO GRADO 2",IF(Q138&lt;35,"Obesidad grado 1",IF(Q138&lt;40,"OBESO Grado 2","OBESO Grado 3")))))))</f>
        <v>Obesidad grado 1</v>
      </c>
      <c r="S138" s="17">
        <v>100</v>
      </c>
      <c r="T138" s="21">
        <f t="shared" si="76"/>
        <v>0.64935064935064934</v>
      </c>
      <c r="U138" s="17">
        <v>2</v>
      </c>
      <c r="V138" s="19">
        <f t="shared" ca="1" si="71"/>
        <v>48.906778082191785</v>
      </c>
      <c r="W138" s="17" t="str">
        <f t="shared" si="75"/>
        <v>Obesidad Abdominal</v>
      </c>
      <c r="X138" s="53" t="s">
        <v>264</v>
      </c>
      <c r="Y138" s="20">
        <f t="shared" si="72"/>
        <v>1</v>
      </c>
      <c r="Z138" s="17">
        <v>110</v>
      </c>
      <c r="AA138" s="21">
        <f t="shared" si="74"/>
        <v>0.90909090909090906</v>
      </c>
      <c r="AB138" s="17" t="str">
        <f t="shared" ref="AB138:AB153" si="84">IF(AA138="-","-",IF(F138="f",IF(AA138&lt;0.8,"normal",IF(AA138&gt;0.7999999999,"Obesidad Abdominal")),IF(AA138&lt;0.95,"normal","Obesidad Abdominal")))</f>
        <v>Obesidad Abdominal</v>
      </c>
      <c r="AC138" s="17">
        <v>130</v>
      </c>
      <c r="AD138" s="17">
        <v>80</v>
      </c>
      <c r="AE138" s="20">
        <f t="shared" si="77"/>
        <v>96.666666666666671</v>
      </c>
      <c r="AF138" s="20" t="s">
        <v>166</v>
      </c>
      <c r="AG138" s="20" t="s">
        <v>255</v>
      </c>
      <c r="AH138" s="21">
        <v>1</v>
      </c>
      <c r="AI138" s="20" t="s">
        <v>166</v>
      </c>
      <c r="AJ138" s="20" t="s">
        <v>255</v>
      </c>
      <c r="AK138" s="17" t="s">
        <v>24</v>
      </c>
      <c r="AL138" s="17" t="s">
        <v>95</v>
      </c>
      <c r="AM138" s="17">
        <v>5.3</v>
      </c>
      <c r="AN138" s="17" t="s">
        <v>168</v>
      </c>
      <c r="AO138" s="22">
        <v>0</v>
      </c>
      <c r="AP138" s="22" t="s">
        <v>168</v>
      </c>
      <c r="AQ138" s="17" t="s">
        <v>25</v>
      </c>
      <c r="AR138" s="17">
        <v>151</v>
      </c>
      <c r="AS138" s="17">
        <v>298</v>
      </c>
      <c r="AT138" s="17">
        <v>321</v>
      </c>
      <c r="AU138" s="17">
        <v>6.5</v>
      </c>
      <c r="AV138" s="17">
        <v>1.5</v>
      </c>
      <c r="AW138" s="17">
        <v>1.1000000000000001</v>
      </c>
      <c r="AX138" s="24">
        <v>4.2</v>
      </c>
      <c r="AY138" s="24">
        <v>0.3</v>
      </c>
      <c r="AZ138" s="21">
        <f t="shared" si="80"/>
        <v>3.8181818181818179</v>
      </c>
      <c r="BA138" s="21">
        <f t="shared" si="81"/>
        <v>5.9090909090909083</v>
      </c>
      <c r="BB138" s="41" t="s">
        <v>172</v>
      </c>
      <c r="BC138" s="26" t="s">
        <v>247</v>
      </c>
      <c r="BD138" s="26" t="s">
        <v>255</v>
      </c>
      <c r="BE138" s="39">
        <v>0</v>
      </c>
      <c r="BF138" s="39">
        <v>1</v>
      </c>
      <c r="BG138" s="20">
        <f t="shared" si="78"/>
        <v>3</v>
      </c>
      <c r="BH138" s="17" t="s">
        <v>255</v>
      </c>
    </row>
    <row r="139" spans="1:60" x14ac:dyDescent="0.25">
      <c r="A139" s="17">
        <v>115</v>
      </c>
      <c r="B139" s="16" t="s">
        <v>43</v>
      </c>
      <c r="C139" s="18">
        <v>24692</v>
      </c>
      <c r="D139" s="38">
        <f t="shared" ca="1" si="79"/>
        <v>53.61917808219178</v>
      </c>
      <c r="E139" s="19" t="str">
        <f t="shared" ca="1" si="82"/>
        <v>Entre 40 y 64 años</v>
      </c>
      <c r="F139" s="17" t="s">
        <v>20</v>
      </c>
      <c r="G139" s="17" t="s">
        <v>25</v>
      </c>
      <c r="H139" s="17" t="s">
        <v>25</v>
      </c>
      <c r="I139" s="17" t="s">
        <v>25</v>
      </c>
      <c r="J139" s="17" t="s">
        <v>25</v>
      </c>
      <c r="K139" s="17" t="s">
        <v>24</v>
      </c>
      <c r="L139" s="17" t="s">
        <v>24</v>
      </c>
      <c r="M139" s="17" t="s">
        <v>25</v>
      </c>
      <c r="N139" s="17">
        <v>92</v>
      </c>
      <c r="O139" s="17">
        <v>1.68</v>
      </c>
      <c r="P139" s="17">
        <v>168</v>
      </c>
      <c r="Q139" s="19">
        <f t="shared" si="73"/>
        <v>32.596371882086174</v>
      </c>
      <c r="R139" s="17" t="str">
        <f t="shared" si="83"/>
        <v>Obesidad grado 1</v>
      </c>
      <c r="S139" s="17">
        <v>110</v>
      </c>
      <c r="T139" s="21">
        <f t="shared" si="76"/>
        <v>0.65476190476190477</v>
      </c>
      <c r="U139" s="17">
        <v>2</v>
      </c>
      <c r="V139" s="19">
        <f t="shared" ca="1" si="71"/>
        <v>50.739838356164384</v>
      </c>
      <c r="W139" s="17" t="str">
        <f t="shared" si="75"/>
        <v>Obesidad Abdominal</v>
      </c>
      <c r="X139" s="53" t="s">
        <v>264</v>
      </c>
      <c r="Y139" s="20">
        <f t="shared" si="72"/>
        <v>1</v>
      </c>
      <c r="Z139" s="17">
        <v>119</v>
      </c>
      <c r="AA139" s="21">
        <f t="shared" si="74"/>
        <v>0.92436974789915971</v>
      </c>
      <c r="AB139" s="17" t="str">
        <f t="shared" si="84"/>
        <v>Obesidad Abdominal</v>
      </c>
      <c r="AC139" s="17">
        <v>140</v>
      </c>
      <c r="AD139" s="17">
        <v>90</v>
      </c>
      <c r="AE139" s="20">
        <f t="shared" si="77"/>
        <v>106.66666666666667</v>
      </c>
      <c r="AF139" s="20" t="s">
        <v>166</v>
      </c>
      <c r="AG139" s="20" t="s">
        <v>255</v>
      </c>
      <c r="AH139" s="21">
        <v>1</v>
      </c>
      <c r="AI139" s="20" t="s">
        <v>168</v>
      </c>
      <c r="AJ139" s="20" t="s">
        <v>168</v>
      </c>
      <c r="AK139" s="17" t="s">
        <v>24</v>
      </c>
      <c r="AL139" s="17" t="s">
        <v>25</v>
      </c>
      <c r="AM139" s="17">
        <v>6</v>
      </c>
      <c r="AN139" s="17" t="s">
        <v>165</v>
      </c>
      <c r="AO139" s="22">
        <v>1</v>
      </c>
      <c r="AP139" s="22" t="s">
        <v>255</v>
      </c>
      <c r="AQ139" s="17" t="s">
        <v>25</v>
      </c>
      <c r="AR139" s="17">
        <v>90</v>
      </c>
      <c r="AS139" s="17">
        <v>400</v>
      </c>
      <c r="AT139" s="17">
        <v>199</v>
      </c>
      <c r="AU139" s="17">
        <v>5.7</v>
      </c>
      <c r="AV139" s="17">
        <v>2.1</v>
      </c>
      <c r="AW139" s="17">
        <v>0.8</v>
      </c>
      <c r="AX139" s="24">
        <v>4.8</v>
      </c>
      <c r="AY139" s="24">
        <v>1.3</v>
      </c>
      <c r="AZ139" s="21">
        <f t="shared" si="80"/>
        <v>5.9999999999999991</v>
      </c>
      <c r="BA139" s="21">
        <f t="shared" si="81"/>
        <v>7.125</v>
      </c>
      <c r="BB139" s="26" t="s">
        <v>173</v>
      </c>
      <c r="BC139" s="26" t="s">
        <v>248</v>
      </c>
      <c r="BD139" s="26" t="s">
        <v>255</v>
      </c>
      <c r="BE139" s="20">
        <v>1</v>
      </c>
      <c r="BF139" s="39">
        <v>1</v>
      </c>
      <c r="BG139" s="20">
        <f t="shared" si="78"/>
        <v>5</v>
      </c>
      <c r="BH139" s="17" t="s">
        <v>255</v>
      </c>
    </row>
    <row r="140" spans="1:60" ht="15.75" x14ac:dyDescent="0.25">
      <c r="A140" s="17">
        <v>18</v>
      </c>
      <c r="B140" s="16" t="s">
        <v>40</v>
      </c>
      <c r="C140" s="18">
        <v>29439</v>
      </c>
      <c r="D140" s="38">
        <f t="shared" ca="1" si="79"/>
        <v>40.613698630136987</v>
      </c>
      <c r="E140" s="19" t="str">
        <f t="shared" ca="1" si="82"/>
        <v>Entre 35 y 49 años</v>
      </c>
      <c r="F140" s="17" t="s">
        <v>20</v>
      </c>
      <c r="G140" s="17" t="s">
        <v>25</v>
      </c>
      <c r="H140" s="17" t="s">
        <v>25</v>
      </c>
      <c r="I140" s="17" t="s">
        <v>25</v>
      </c>
      <c r="J140" s="17" t="s">
        <v>25</v>
      </c>
      <c r="K140" s="17" t="s">
        <v>25</v>
      </c>
      <c r="L140" s="17" t="s">
        <v>25</v>
      </c>
      <c r="M140" s="17" t="s">
        <v>25</v>
      </c>
      <c r="N140" s="17">
        <v>90.2</v>
      </c>
      <c r="O140" s="17">
        <v>1.68</v>
      </c>
      <c r="P140" s="17">
        <v>168</v>
      </c>
      <c r="Q140" s="19">
        <f t="shared" si="73"/>
        <v>31.958616780045357</v>
      </c>
      <c r="R140" s="17" t="str">
        <f t="shared" si="83"/>
        <v>Obesidad grado 1</v>
      </c>
      <c r="S140" s="17">
        <v>112</v>
      </c>
      <c r="T140" s="21">
        <f t="shared" si="76"/>
        <v>0.66666666666666663</v>
      </c>
      <c r="U140" s="17">
        <v>2</v>
      </c>
      <c r="V140" s="19">
        <f t="shared" ca="1" si="71"/>
        <v>48.743627397260276</v>
      </c>
      <c r="W140" s="17" t="str">
        <f t="shared" si="75"/>
        <v>Obesidad Abdominal</v>
      </c>
      <c r="X140" s="53" t="s">
        <v>264</v>
      </c>
      <c r="Y140" s="20">
        <f t="shared" si="72"/>
        <v>1</v>
      </c>
      <c r="Z140" s="17">
        <v>115</v>
      </c>
      <c r="AA140" s="21">
        <f t="shared" si="74"/>
        <v>0.97391304347826091</v>
      </c>
      <c r="AB140" s="17" t="str">
        <f t="shared" si="84"/>
        <v>Obesidad Abdominal</v>
      </c>
      <c r="AC140" s="17">
        <v>130</v>
      </c>
      <c r="AD140" s="17">
        <v>80</v>
      </c>
      <c r="AE140" s="20">
        <f t="shared" si="77"/>
        <v>96.666666666666671</v>
      </c>
      <c r="AF140" s="20" t="s">
        <v>0</v>
      </c>
      <c r="AG140" s="20" t="s">
        <v>168</v>
      </c>
      <c r="AH140" s="21">
        <v>0</v>
      </c>
      <c r="AI140" s="20" t="s">
        <v>165</v>
      </c>
      <c r="AJ140" s="20" t="s">
        <v>255</v>
      </c>
      <c r="AK140" s="17" t="s">
        <v>25</v>
      </c>
      <c r="AL140" s="17" t="s">
        <v>106</v>
      </c>
      <c r="AM140" s="10">
        <v>5.19</v>
      </c>
      <c r="AN140" s="17" t="s">
        <v>168</v>
      </c>
      <c r="AO140" s="17">
        <v>0</v>
      </c>
      <c r="AP140" s="22" t="s">
        <v>168</v>
      </c>
      <c r="AQ140" s="17" t="s">
        <v>25</v>
      </c>
      <c r="AR140" s="10">
        <v>90.6</v>
      </c>
      <c r="AS140" s="10">
        <v>317</v>
      </c>
      <c r="AT140" s="10">
        <v>110</v>
      </c>
      <c r="AU140" s="10">
        <v>6.34</v>
      </c>
      <c r="AV140" s="10">
        <v>1.79</v>
      </c>
      <c r="AW140" s="17">
        <v>0.8</v>
      </c>
      <c r="AX140" s="11">
        <v>3.09</v>
      </c>
      <c r="AY140" s="24">
        <v>0.81</v>
      </c>
      <c r="AZ140" s="21">
        <f t="shared" si="80"/>
        <v>3.8624999999999998</v>
      </c>
      <c r="BA140" s="21">
        <f t="shared" si="81"/>
        <v>7.9249999999999998</v>
      </c>
      <c r="BB140" s="26" t="s">
        <v>173</v>
      </c>
      <c r="BC140" s="26" t="s">
        <v>248</v>
      </c>
      <c r="BD140" s="26" t="s">
        <v>255</v>
      </c>
      <c r="BE140" s="25">
        <v>1</v>
      </c>
      <c r="BF140" s="40">
        <v>1</v>
      </c>
      <c r="BG140" s="20">
        <f t="shared" si="78"/>
        <v>3</v>
      </c>
      <c r="BH140" s="17" t="s">
        <v>255</v>
      </c>
    </row>
    <row r="141" spans="1:60" ht="15.75" x14ac:dyDescent="0.25">
      <c r="A141" s="17">
        <v>86</v>
      </c>
      <c r="B141" s="16" t="s">
        <v>41</v>
      </c>
      <c r="C141" s="18">
        <v>16605</v>
      </c>
      <c r="D141" s="38">
        <f t="shared" ca="1" si="79"/>
        <v>75.775342465753425</v>
      </c>
      <c r="E141" s="19" t="str">
        <f t="shared" ca="1" si="82"/>
        <v>Mayor de 65 años</v>
      </c>
      <c r="F141" s="17" t="s">
        <v>20</v>
      </c>
      <c r="G141" s="17" t="s">
        <v>25</v>
      </c>
      <c r="H141" s="17" t="s">
        <v>25</v>
      </c>
      <c r="I141" s="17" t="s">
        <v>25</v>
      </c>
      <c r="J141" s="17" t="s">
        <v>24</v>
      </c>
      <c r="K141" s="17" t="s">
        <v>24</v>
      </c>
      <c r="L141" s="17" t="s">
        <v>25</v>
      </c>
      <c r="M141" s="17" t="s">
        <v>24</v>
      </c>
      <c r="N141" s="17">
        <v>75.099999999999994</v>
      </c>
      <c r="O141" s="17">
        <v>1.45</v>
      </c>
      <c r="P141" s="17">
        <v>145</v>
      </c>
      <c r="Q141" s="19">
        <f t="shared" si="73"/>
        <v>35.719381688466108</v>
      </c>
      <c r="R141" s="17" t="str">
        <f t="shared" si="83"/>
        <v>OBESO Grado 2</v>
      </c>
      <c r="S141" s="17">
        <v>97</v>
      </c>
      <c r="T141" s="21">
        <f t="shared" si="76"/>
        <v>0.66896551724137931</v>
      </c>
      <c r="U141" s="17">
        <v>2</v>
      </c>
      <c r="V141" s="19">
        <f t="shared" ca="1" si="71"/>
        <v>49.929350684931507</v>
      </c>
      <c r="W141" s="17" t="str">
        <f t="shared" si="75"/>
        <v>Obesidad Abdominal</v>
      </c>
      <c r="X141" s="53" t="s">
        <v>264</v>
      </c>
      <c r="Y141" s="20">
        <f t="shared" si="72"/>
        <v>1</v>
      </c>
      <c r="Z141" s="17">
        <v>116</v>
      </c>
      <c r="AA141" s="21">
        <f t="shared" si="74"/>
        <v>0.83620689655172409</v>
      </c>
      <c r="AB141" s="17" t="str">
        <f t="shared" si="84"/>
        <v>Obesidad Abdominal</v>
      </c>
      <c r="AC141" s="17">
        <v>170</v>
      </c>
      <c r="AD141" s="17">
        <v>100</v>
      </c>
      <c r="AE141" s="20">
        <f t="shared" si="77"/>
        <v>123.33333333333333</v>
      </c>
      <c r="AF141" s="20" t="s">
        <v>166</v>
      </c>
      <c r="AG141" s="20" t="s">
        <v>255</v>
      </c>
      <c r="AH141" s="21">
        <v>1</v>
      </c>
      <c r="AI141" s="20" t="s">
        <v>165</v>
      </c>
      <c r="AJ141" s="20" t="s">
        <v>255</v>
      </c>
      <c r="AK141" s="17" t="s">
        <v>24</v>
      </c>
      <c r="AL141" s="17" t="s">
        <v>25</v>
      </c>
      <c r="AM141" s="10">
        <v>7.29</v>
      </c>
      <c r="AN141" s="17" t="s">
        <v>165</v>
      </c>
      <c r="AO141" s="22">
        <v>1</v>
      </c>
      <c r="AP141" s="22" t="s">
        <v>255</v>
      </c>
      <c r="AQ141" s="17" t="s">
        <v>25</v>
      </c>
      <c r="AR141" s="10">
        <v>86.2</v>
      </c>
      <c r="AS141" s="10">
        <v>329</v>
      </c>
      <c r="AT141" s="10">
        <v>132</v>
      </c>
      <c r="AU141" s="10">
        <v>5.94</v>
      </c>
      <c r="AV141" s="10">
        <v>1.49</v>
      </c>
      <c r="AW141" s="10">
        <v>0.71</v>
      </c>
      <c r="AX141" s="11">
        <v>5.92</v>
      </c>
      <c r="AY141" s="24">
        <v>0.67</v>
      </c>
      <c r="AZ141" s="21">
        <f t="shared" si="80"/>
        <v>8.3380281690140841</v>
      </c>
      <c r="BA141" s="21">
        <f t="shared" si="81"/>
        <v>8.3661971830985919</v>
      </c>
      <c r="BB141" s="41" t="s">
        <v>172</v>
      </c>
      <c r="BC141" s="26" t="s">
        <v>248</v>
      </c>
      <c r="BD141" s="26" t="s">
        <v>255</v>
      </c>
      <c r="BE141" s="42">
        <v>0</v>
      </c>
      <c r="BF141" s="40">
        <v>1</v>
      </c>
      <c r="BG141" s="20">
        <f t="shared" si="78"/>
        <v>4</v>
      </c>
      <c r="BH141" s="17" t="s">
        <v>255</v>
      </c>
    </row>
    <row r="142" spans="1:60" ht="15.75" x14ac:dyDescent="0.25">
      <c r="A142" s="17">
        <v>68</v>
      </c>
      <c r="B142" s="16" t="s">
        <v>36</v>
      </c>
      <c r="C142" s="18">
        <v>22263</v>
      </c>
      <c r="D142" s="38">
        <f t="shared" ca="1" si="79"/>
        <v>60.273972602739725</v>
      </c>
      <c r="E142" s="19" t="str">
        <f t="shared" ca="1" si="82"/>
        <v>Entre 40 y 64 años</v>
      </c>
      <c r="F142" s="17" t="s">
        <v>20</v>
      </c>
      <c r="G142" s="17" t="s">
        <v>24</v>
      </c>
      <c r="H142" s="17" t="s">
        <v>24</v>
      </c>
      <c r="I142" s="17" t="s">
        <v>25</v>
      </c>
      <c r="J142" s="17" t="s">
        <v>25</v>
      </c>
      <c r="K142" s="17" t="s">
        <v>24</v>
      </c>
      <c r="L142" s="17" t="s">
        <v>24</v>
      </c>
      <c r="M142" s="17" t="s">
        <v>24</v>
      </c>
      <c r="N142" s="17">
        <v>85</v>
      </c>
      <c r="O142" s="17">
        <v>1.62</v>
      </c>
      <c r="P142" s="17">
        <v>162</v>
      </c>
      <c r="Q142" s="19">
        <f t="shared" si="73"/>
        <v>32.38835543362292</v>
      </c>
      <c r="R142" s="17" t="str">
        <f t="shared" si="83"/>
        <v>Obesidad grado 1</v>
      </c>
      <c r="S142" s="17">
        <v>110</v>
      </c>
      <c r="T142" s="21">
        <f t="shared" si="76"/>
        <v>0.67901234567901236</v>
      </c>
      <c r="U142" s="17">
        <v>2</v>
      </c>
      <c r="V142" s="19">
        <f t="shared" ca="1" si="71"/>
        <v>52.210547945205484</v>
      </c>
      <c r="W142" s="17" t="str">
        <f t="shared" si="75"/>
        <v>Obesidad Abdominal</v>
      </c>
      <c r="X142" s="53" t="s">
        <v>264</v>
      </c>
      <c r="Y142" s="20">
        <f t="shared" si="72"/>
        <v>1</v>
      </c>
      <c r="Z142" s="17">
        <v>115</v>
      </c>
      <c r="AA142" s="21">
        <f t="shared" si="74"/>
        <v>0.95652173913043481</v>
      </c>
      <c r="AB142" s="17" t="str">
        <f t="shared" si="84"/>
        <v>Obesidad Abdominal</v>
      </c>
      <c r="AC142" s="17">
        <v>140</v>
      </c>
      <c r="AD142" s="17">
        <v>90</v>
      </c>
      <c r="AE142" s="20">
        <f t="shared" si="77"/>
        <v>106.66666666666667</v>
      </c>
      <c r="AF142" s="20" t="s">
        <v>166</v>
      </c>
      <c r="AG142" s="20" t="s">
        <v>255</v>
      </c>
      <c r="AH142" s="21">
        <v>1</v>
      </c>
      <c r="AI142" s="20" t="s">
        <v>165</v>
      </c>
      <c r="AJ142" s="20" t="s">
        <v>255</v>
      </c>
      <c r="AK142" s="17" t="s">
        <v>24</v>
      </c>
      <c r="AL142" s="17" t="s">
        <v>95</v>
      </c>
      <c r="AM142" s="17">
        <v>5</v>
      </c>
      <c r="AN142" s="10" t="s">
        <v>170</v>
      </c>
      <c r="AO142" s="22">
        <v>0</v>
      </c>
      <c r="AP142" s="22" t="s">
        <v>255</v>
      </c>
      <c r="AQ142" s="17" t="s">
        <v>24</v>
      </c>
      <c r="AR142" s="17">
        <v>122</v>
      </c>
      <c r="AS142" s="17">
        <v>421</v>
      </c>
      <c r="AT142" s="17">
        <v>305</v>
      </c>
      <c r="AU142" s="17">
        <v>6.1</v>
      </c>
      <c r="AV142" s="17">
        <v>1.6</v>
      </c>
      <c r="AW142" s="17">
        <v>1.5</v>
      </c>
      <c r="AX142" s="24">
        <v>5.0999999999999996</v>
      </c>
      <c r="AY142" s="24">
        <v>1</v>
      </c>
      <c r="AZ142" s="21">
        <f t="shared" si="80"/>
        <v>3.4</v>
      </c>
      <c r="BA142" s="21">
        <f t="shared" si="81"/>
        <v>4.0666666666666664</v>
      </c>
      <c r="BB142" s="41" t="s">
        <v>172</v>
      </c>
      <c r="BC142" s="26" t="s">
        <v>247</v>
      </c>
      <c r="BD142" s="26" t="s">
        <v>255</v>
      </c>
      <c r="BE142" s="39">
        <v>0</v>
      </c>
      <c r="BF142" s="25">
        <v>0</v>
      </c>
      <c r="BG142" s="20">
        <f t="shared" si="78"/>
        <v>2</v>
      </c>
      <c r="BH142" s="17" t="str">
        <f>IF(BG142&gt;2,"Sindrome Metabolico","Ausente")</f>
        <v>Ausente</v>
      </c>
    </row>
    <row r="143" spans="1:60" ht="15.75" x14ac:dyDescent="0.25">
      <c r="A143" s="17">
        <v>54</v>
      </c>
      <c r="B143" s="10" t="s">
        <v>101</v>
      </c>
      <c r="C143" s="18">
        <v>26427</v>
      </c>
      <c r="D143" s="38">
        <f t="shared" ca="1" si="79"/>
        <v>48.865753424657534</v>
      </c>
      <c r="E143" s="19" t="str">
        <f t="shared" ca="1" si="82"/>
        <v>Entre 35 y 49 años</v>
      </c>
      <c r="F143" s="17" t="s">
        <v>21</v>
      </c>
      <c r="G143" s="17" t="s">
        <v>25</v>
      </c>
      <c r="H143" s="17" t="s">
        <v>25</v>
      </c>
      <c r="I143" s="17" t="s">
        <v>25</v>
      </c>
      <c r="J143" s="17" t="s">
        <v>25</v>
      </c>
      <c r="K143" s="17" t="s">
        <v>25</v>
      </c>
      <c r="L143" s="17" t="s">
        <v>25</v>
      </c>
      <c r="M143" s="17" t="s">
        <v>25</v>
      </c>
      <c r="N143" s="17">
        <v>94</v>
      </c>
      <c r="O143" s="17">
        <v>1.67</v>
      </c>
      <c r="P143" s="17">
        <v>167</v>
      </c>
      <c r="Q143" s="19">
        <f t="shared" si="73"/>
        <v>33.705044999820721</v>
      </c>
      <c r="R143" s="17" t="str">
        <f t="shared" si="83"/>
        <v>Obesidad grado 1</v>
      </c>
      <c r="S143" s="17">
        <v>114</v>
      </c>
      <c r="T143" s="21">
        <f t="shared" si="76"/>
        <v>0.68263473053892221</v>
      </c>
      <c r="U143" s="17">
        <v>2</v>
      </c>
      <c r="V143" s="19">
        <f t="shared" ca="1" si="71"/>
        <v>37.773441095890405</v>
      </c>
      <c r="W143" s="17" t="str">
        <f t="shared" si="75"/>
        <v>Obesidad Abdominal</v>
      </c>
      <c r="X143" s="53" t="s">
        <v>264</v>
      </c>
      <c r="Y143" s="20">
        <f t="shared" si="72"/>
        <v>1</v>
      </c>
      <c r="Z143" s="17">
        <v>113</v>
      </c>
      <c r="AA143" s="21">
        <f t="shared" si="74"/>
        <v>1.0088495575221239</v>
      </c>
      <c r="AB143" s="17" t="str">
        <f t="shared" si="84"/>
        <v>Obesidad Abdominal</v>
      </c>
      <c r="AC143" s="17">
        <v>120</v>
      </c>
      <c r="AD143" s="17">
        <v>80</v>
      </c>
      <c r="AE143" s="20">
        <f t="shared" si="77"/>
        <v>93.333333333333329</v>
      </c>
      <c r="AF143" s="20" t="s">
        <v>0</v>
      </c>
      <c r="AG143" s="20" t="s">
        <v>168</v>
      </c>
      <c r="AH143" s="21">
        <v>0</v>
      </c>
      <c r="AI143" s="20" t="s">
        <v>165</v>
      </c>
      <c r="AJ143" s="20" t="s">
        <v>255</v>
      </c>
      <c r="AK143" s="17" t="s">
        <v>25</v>
      </c>
      <c r="AL143" s="17" t="s">
        <v>107</v>
      </c>
      <c r="AM143" s="10">
        <v>5.83</v>
      </c>
      <c r="AN143" s="17" t="s">
        <v>165</v>
      </c>
      <c r="AO143" s="22">
        <v>1</v>
      </c>
      <c r="AP143" s="22" t="s">
        <v>255</v>
      </c>
      <c r="AQ143" s="17" t="s">
        <v>25</v>
      </c>
      <c r="AR143" s="10">
        <v>101.9</v>
      </c>
      <c r="AS143" s="10">
        <v>310</v>
      </c>
      <c r="AT143" s="10">
        <v>132</v>
      </c>
      <c r="AU143" s="10">
        <v>4.01</v>
      </c>
      <c r="AV143" s="10">
        <v>1.72</v>
      </c>
      <c r="AW143" s="10">
        <v>0.94</v>
      </c>
      <c r="AX143" s="11">
        <v>3.23</v>
      </c>
      <c r="AY143" s="24">
        <v>0.45</v>
      </c>
      <c r="AZ143" s="21">
        <f t="shared" si="80"/>
        <v>3.4361702127659575</v>
      </c>
      <c r="BA143" s="21">
        <f t="shared" si="81"/>
        <v>4.2659574468085104</v>
      </c>
      <c r="BB143" s="26" t="s">
        <v>174</v>
      </c>
      <c r="BC143" s="26" t="s">
        <v>248</v>
      </c>
      <c r="BD143" s="26" t="s">
        <v>255</v>
      </c>
      <c r="BE143" s="25">
        <v>1</v>
      </c>
      <c r="BF143" s="40">
        <v>1</v>
      </c>
      <c r="BG143" s="20">
        <f t="shared" si="78"/>
        <v>4</v>
      </c>
      <c r="BH143" s="17" t="s">
        <v>255</v>
      </c>
    </row>
    <row r="144" spans="1:60" ht="15.75" x14ac:dyDescent="0.25">
      <c r="A144" s="17">
        <v>9</v>
      </c>
      <c r="B144" s="10" t="s">
        <v>100</v>
      </c>
      <c r="D144" s="38">
        <v>49</v>
      </c>
      <c r="E144" s="19" t="str">
        <f t="shared" si="82"/>
        <v>Entre 35 y 49 años</v>
      </c>
      <c r="F144" s="17" t="s">
        <v>21</v>
      </c>
      <c r="G144" s="17" t="s">
        <v>24</v>
      </c>
      <c r="H144" s="17" t="s">
        <v>25</v>
      </c>
      <c r="I144" s="17" t="s">
        <v>25</v>
      </c>
      <c r="J144" s="17" t="s">
        <v>25</v>
      </c>
      <c r="K144" s="17" t="s">
        <v>25</v>
      </c>
      <c r="L144" s="17" t="s">
        <v>25</v>
      </c>
      <c r="M144" s="17" t="s">
        <v>25</v>
      </c>
      <c r="N144" s="17">
        <v>90</v>
      </c>
      <c r="O144" s="17">
        <v>1.62</v>
      </c>
      <c r="P144" s="17">
        <v>162</v>
      </c>
      <c r="Q144" s="19">
        <f t="shared" si="73"/>
        <v>34.293552812071326</v>
      </c>
      <c r="R144" s="17" t="str">
        <f t="shared" si="83"/>
        <v>Obesidad grado 1</v>
      </c>
      <c r="S144" s="17">
        <v>111</v>
      </c>
      <c r="T144" s="21">
        <f t="shared" si="76"/>
        <v>0.68518518518518523</v>
      </c>
      <c r="U144" s="17">
        <v>2</v>
      </c>
      <c r="V144" s="19">
        <f t="shared" si="71"/>
        <v>36.085999999999999</v>
      </c>
      <c r="W144" s="17" t="str">
        <f t="shared" si="75"/>
        <v>Obesidad Abdominal</v>
      </c>
      <c r="X144" s="53" t="s">
        <v>264</v>
      </c>
      <c r="Y144" s="20">
        <f t="shared" si="72"/>
        <v>1</v>
      </c>
      <c r="Z144" s="17">
        <v>111</v>
      </c>
      <c r="AA144" s="21">
        <f t="shared" si="74"/>
        <v>1</v>
      </c>
      <c r="AB144" s="17" t="str">
        <f t="shared" si="84"/>
        <v>Obesidad Abdominal</v>
      </c>
      <c r="AC144" s="17">
        <v>145</v>
      </c>
      <c r="AD144" s="17">
        <v>100</v>
      </c>
      <c r="AE144" s="20">
        <f t="shared" si="77"/>
        <v>115</v>
      </c>
      <c r="AF144" s="20" t="s">
        <v>166</v>
      </c>
      <c r="AG144" s="20" t="s">
        <v>255</v>
      </c>
      <c r="AH144" s="21">
        <v>1</v>
      </c>
      <c r="AI144" s="20" t="s">
        <v>165</v>
      </c>
      <c r="AJ144" s="20" t="s">
        <v>255</v>
      </c>
      <c r="AK144" s="17" t="s">
        <v>24</v>
      </c>
      <c r="AL144" s="17" t="s">
        <v>106</v>
      </c>
      <c r="AM144" s="10">
        <v>4.09</v>
      </c>
      <c r="AN144" s="10" t="s">
        <v>170</v>
      </c>
      <c r="AO144" s="22">
        <v>0</v>
      </c>
      <c r="AP144" s="22" t="s">
        <v>255</v>
      </c>
      <c r="AQ144" s="17" t="s">
        <v>24</v>
      </c>
      <c r="AR144" s="10">
        <v>94.4</v>
      </c>
      <c r="AS144" s="10">
        <v>363</v>
      </c>
      <c r="AT144" s="10">
        <v>140</v>
      </c>
      <c r="AU144" s="10">
        <v>4.9000000000000004</v>
      </c>
      <c r="AV144" s="10">
        <v>2.23</v>
      </c>
      <c r="AW144" s="10">
        <v>0.56999999999999995</v>
      </c>
      <c r="AX144" s="11">
        <v>3.23</v>
      </c>
      <c r="AY144" s="24">
        <v>1.01</v>
      </c>
      <c r="AZ144" s="21">
        <f t="shared" si="80"/>
        <v>5.666666666666667</v>
      </c>
      <c r="BA144" s="21">
        <f t="shared" si="81"/>
        <v>8.5964912280701764</v>
      </c>
      <c r="BB144" s="26" t="s">
        <v>174</v>
      </c>
      <c r="BC144" s="26" t="s">
        <v>248</v>
      </c>
      <c r="BD144" s="26" t="s">
        <v>255</v>
      </c>
      <c r="BE144" s="25">
        <v>1</v>
      </c>
      <c r="BF144" s="39">
        <v>1</v>
      </c>
      <c r="BG144" s="20">
        <f t="shared" si="78"/>
        <v>4</v>
      </c>
      <c r="BH144" s="17" t="s">
        <v>255</v>
      </c>
    </row>
    <row r="145" spans="1:60" ht="15.75" x14ac:dyDescent="0.25">
      <c r="A145" s="17">
        <v>124</v>
      </c>
      <c r="B145" s="16" t="s">
        <v>127</v>
      </c>
      <c r="C145" s="18">
        <v>22213</v>
      </c>
      <c r="D145" s="38">
        <f ca="1">IF(C145="","",(TODAY()-C145)/365)</f>
        <v>60.410958904109592</v>
      </c>
      <c r="E145" s="19" t="str">
        <f t="shared" ca="1" si="82"/>
        <v>Entre 40 y 64 años</v>
      </c>
      <c r="F145" s="17" t="s">
        <v>21</v>
      </c>
      <c r="G145" s="17" t="s">
        <v>25</v>
      </c>
      <c r="H145" s="17" t="s">
        <v>25</v>
      </c>
      <c r="I145" s="17" t="s">
        <v>25</v>
      </c>
      <c r="J145" s="17" t="s">
        <v>25</v>
      </c>
      <c r="K145" s="17" t="s">
        <v>24</v>
      </c>
      <c r="L145" s="17" t="s">
        <v>25</v>
      </c>
      <c r="M145" s="17" t="s">
        <v>25</v>
      </c>
      <c r="N145" s="17">
        <v>105</v>
      </c>
      <c r="O145" s="17">
        <v>1.68</v>
      </c>
      <c r="P145" s="17">
        <v>168</v>
      </c>
      <c r="Q145" s="19">
        <f t="shared" si="73"/>
        <v>37.202380952380956</v>
      </c>
      <c r="R145" s="17" t="str">
        <f t="shared" si="83"/>
        <v>OBESO Grado 2</v>
      </c>
      <c r="S145" s="17">
        <v>117</v>
      </c>
      <c r="T145" s="21">
        <f t="shared" si="76"/>
        <v>0.6964285714285714</v>
      </c>
      <c r="U145" s="17">
        <v>2</v>
      </c>
      <c r="V145" s="19">
        <f t="shared" ca="1" si="71"/>
        <v>40.640506849315074</v>
      </c>
      <c r="W145" s="17" t="str">
        <f t="shared" si="75"/>
        <v>Obesidad Abdominal</v>
      </c>
      <c r="X145" s="53" t="s">
        <v>264</v>
      </c>
      <c r="Y145" s="20">
        <f t="shared" si="72"/>
        <v>1</v>
      </c>
      <c r="Z145" s="17">
        <v>112</v>
      </c>
      <c r="AA145" s="21">
        <f t="shared" si="74"/>
        <v>1.0446428571428572</v>
      </c>
      <c r="AB145" s="17" t="str">
        <f t="shared" si="84"/>
        <v>Obesidad Abdominal</v>
      </c>
      <c r="AC145" s="17">
        <v>120</v>
      </c>
      <c r="AD145" s="17">
        <v>80</v>
      </c>
      <c r="AE145" s="20">
        <f t="shared" si="77"/>
        <v>93.333333333333329</v>
      </c>
      <c r="AF145" s="20" t="s">
        <v>0</v>
      </c>
      <c r="AG145" s="20" t="s">
        <v>168</v>
      </c>
      <c r="AH145" s="21">
        <v>0</v>
      </c>
      <c r="AI145" s="20" t="s">
        <v>168</v>
      </c>
      <c r="AJ145" s="20" t="s">
        <v>168</v>
      </c>
      <c r="AK145" s="17" t="s">
        <v>25</v>
      </c>
      <c r="AL145" s="17" t="s">
        <v>25</v>
      </c>
      <c r="AM145" s="10">
        <v>6.14</v>
      </c>
      <c r="AN145" s="17" t="s">
        <v>165</v>
      </c>
      <c r="AO145" s="22">
        <v>1</v>
      </c>
      <c r="AP145" s="22" t="s">
        <v>255</v>
      </c>
      <c r="AQ145" s="17" t="s">
        <v>25</v>
      </c>
      <c r="AR145" s="10">
        <v>88.7</v>
      </c>
      <c r="AS145" s="10">
        <v>525</v>
      </c>
      <c r="AT145" s="10">
        <v>82</v>
      </c>
      <c r="AU145" s="10">
        <v>7.18</v>
      </c>
      <c r="AV145" s="10">
        <v>2.17</v>
      </c>
      <c r="AW145" s="10">
        <v>0.85</v>
      </c>
      <c r="AX145" s="24">
        <v>5.35</v>
      </c>
      <c r="AY145" s="24">
        <v>0.98</v>
      </c>
      <c r="AZ145" s="21">
        <f t="shared" si="80"/>
        <v>6.2941176470588234</v>
      </c>
      <c r="BA145" s="21">
        <f t="shared" si="81"/>
        <v>8.447058823529412</v>
      </c>
      <c r="BB145" s="26" t="s">
        <v>173</v>
      </c>
      <c r="BC145" s="26" t="s">
        <v>248</v>
      </c>
      <c r="BD145" s="26" t="s">
        <v>255</v>
      </c>
      <c r="BE145" s="25">
        <v>1</v>
      </c>
      <c r="BF145" s="40">
        <v>1</v>
      </c>
      <c r="BG145" s="20">
        <f t="shared" si="78"/>
        <v>4</v>
      </c>
      <c r="BH145" s="17" t="s">
        <v>255</v>
      </c>
    </row>
    <row r="146" spans="1:60" ht="15.75" x14ac:dyDescent="0.25">
      <c r="A146" s="17">
        <v>137</v>
      </c>
      <c r="B146" s="16" t="s">
        <v>132</v>
      </c>
      <c r="D146" s="38">
        <v>52</v>
      </c>
      <c r="E146" s="19" t="str">
        <f t="shared" si="82"/>
        <v>Entre 40 y 64 años</v>
      </c>
      <c r="F146" s="17" t="s">
        <v>21</v>
      </c>
      <c r="G146" s="17" t="s">
        <v>25</v>
      </c>
      <c r="H146" s="17" t="s">
        <v>24</v>
      </c>
      <c r="I146" s="17" t="s">
        <v>24</v>
      </c>
      <c r="J146" s="17" t="s">
        <v>25</v>
      </c>
      <c r="K146" s="17" t="s">
        <v>25</v>
      </c>
      <c r="L146" s="17" t="s">
        <v>25</v>
      </c>
      <c r="M146" s="17" t="s">
        <v>25</v>
      </c>
      <c r="N146" s="17">
        <v>110</v>
      </c>
      <c r="O146" s="17">
        <v>1.65</v>
      </c>
      <c r="P146" s="17">
        <v>165</v>
      </c>
      <c r="Q146" s="19">
        <f t="shared" si="73"/>
        <v>40.404040404040408</v>
      </c>
      <c r="R146" s="17" t="str">
        <f t="shared" si="83"/>
        <v>OBESO Grado 3</v>
      </c>
      <c r="S146" s="17">
        <v>116</v>
      </c>
      <c r="T146" s="21">
        <f t="shared" si="76"/>
        <v>0.70303030303030301</v>
      </c>
      <c r="U146" s="17">
        <v>2</v>
      </c>
      <c r="V146" s="19">
        <f t="shared" si="71"/>
        <v>39.22399999999999</v>
      </c>
      <c r="W146" s="17" t="str">
        <f t="shared" si="75"/>
        <v>Obesidad Abdominal</v>
      </c>
      <c r="X146" s="53" t="s">
        <v>265</v>
      </c>
      <c r="Y146" s="20">
        <f t="shared" si="72"/>
        <v>1</v>
      </c>
      <c r="Z146" s="17">
        <v>112</v>
      </c>
      <c r="AA146" s="21">
        <f t="shared" si="74"/>
        <v>1.0357142857142858</v>
      </c>
      <c r="AB146" s="17" t="str">
        <f t="shared" si="84"/>
        <v>Obesidad Abdominal</v>
      </c>
      <c r="AC146" s="17">
        <v>150</v>
      </c>
      <c r="AD146" s="17">
        <v>90</v>
      </c>
      <c r="AE146" s="20">
        <f t="shared" si="77"/>
        <v>110</v>
      </c>
      <c r="AF146" s="20" t="s">
        <v>166</v>
      </c>
      <c r="AG146" s="20" t="s">
        <v>255</v>
      </c>
      <c r="AH146" s="21">
        <v>1</v>
      </c>
      <c r="AI146" s="20" t="s">
        <v>166</v>
      </c>
      <c r="AJ146" s="20" t="s">
        <v>255</v>
      </c>
      <c r="AK146" s="17" t="s">
        <v>24</v>
      </c>
      <c r="AL146" s="17" t="s">
        <v>106</v>
      </c>
      <c r="AM146" s="17">
        <v>6.4</v>
      </c>
      <c r="AN146" s="17" t="s">
        <v>165</v>
      </c>
      <c r="AO146" s="22">
        <v>1</v>
      </c>
      <c r="AP146" s="22" t="s">
        <v>255</v>
      </c>
      <c r="AQ146" s="17" t="s">
        <v>25</v>
      </c>
      <c r="AR146" s="17">
        <v>100</v>
      </c>
      <c r="AS146" s="17">
        <v>438</v>
      </c>
      <c r="AT146" s="17">
        <v>187</v>
      </c>
      <c r="AU146" s="17">
        <v>4.4000000000000004</v>
      </c>
      <c r="AV146" s="17">
        <v>1.5</v>
      </c>
      <c r="AW146" s="17">
        <v>1.2</v>
      </c>
      <c r="AX146" s="11">
        <v>4.1399999999999997</v>
      </c>
      <c r="AY146" s="24">
        <v>0.44</v>
      </c>
      <c r="AZ146" s="21">
        <f t="shared" si="80"/>
        <v>3.4499999999999997</v>
      </c>
      <c r="BA146" s="21">
        <f t="shared" si="81"/>
        <v>3.666666666666667</v>
      </c>
      <c r="BB146" s="41" t="s">
        <v>0</v>
      </c>
      <c r="BC146" s="26" t="s">
        <v>247</v>
      </c>
      <c r="BD146" s="26" t="s">
        <v>255</v>
      </c>
      <c r="BE146" s="39">
        <v>0</v>
      </c>
      <c r="BF146" s="20">
        <v>0</v>
      </c>
      <c r="BG146" s="20">
        <f t="shared" si="78"/>
        <v>3</v>
      </c>
      <c r="BH146" s="17" t="s">
        <v>255</v>
      </c>
    </row>
    <row r="147" spans="1:60" x14ac:dyDescent="0.25">
      <c r="A147" s="17">
        <v>135</v>
      </c>
      <c r="B147" s="16" t="s">
        <v>133</v>
      </c>
      <c r="D147" s="38">
        <v>41</v>
      </c>
      <c r="E147" s="19" t="str">
        <f t="shared" si="82"/>
        <v>Entre 35 y 49 años</v>
      </c>
      <c r="F147" s="17" t="s">
        <v>21</v>
      </c>
      <c r="G147" s="17" t="s">
        <v>25</v>
      </c>
      <c r="H147" s="17" t="s">
        <v>25</v>
      </c>
      <c r="I147" s="17" t="s">
        <v>25</v>
      </c>
      <c r="J147" s="17" t="s">
        <v>25</v>
      </c>
      <c r="K147" s="17" t="s">
        <v>25</v>
      </c>
      <c r="M147" s="17" t="s">
        <v>25</v>
      </c>
      <c r="N147" s="17">
        <v>112</v>
      </c>
      <c r="O147" s="17">
        <v>1.68</v>
      </c>
      <c r="P147" s="17">
        <v>168</v>
      </c>
      <c r="Q147" s="19">
        <f t="shared" si="73"/>
        <v>39.682539682539691</v>
      </c>
      <c r="R147" s="17" t="str">
        <f t="shared" si="83"/>
        <v>OBESO Grado 2</v>
      </c>
      <c r="S147" s="17">
        <v>120</v>
      </c>
      <c r="T147" s="21">
        <f t="shared" si="76"/>
        <v>0.7142857142857143</v>
      </c>
      <c r="U147" s="17">
        <v>2</v>
      </c>
      <c r="V147" s="19">
        <f t="shared" si="71"/>
        <v>40.381</v>
      </c>
      <c r="W147" s="17" t="str">
        <f t="shared" si="75"/>
        <v>Obesidad Abdominal</v>
      </c>
      <c r="X147" s="53" t="s">
        <v>264</v>
      </c>
      <c r="Y147" s="20">
        <f t="shared" si="72"/>
        <v>1</v>
      </c>
      <c r="Z147" s="17">
        <v>121</v>
      </c>
      <c r="AA147" s="21">
        <f t="shared" si="74"/>
        <v>0.99173553719008267</v>
      </c>
      <c r="AB147" s="17" t="str">
        <f t="shared" si="84"/>
        <v>Obesidad Abdominal</v>
      </c>
      <c r="AC147" s="17">
        <v>145</v>
      </c>
      <c r="AD147" s="17">
        <v>95</v>
      </c>
      <c r="AE147" s="20">
        <f t="shared" si="77"/>
        <v>111.66666666666667</v>
      </c>
      <c r="AF147" s="20" t="s">
        <v>165</v>
      </c>
      <c r="AG147" s="20" t="s">
        <v>255</v>
      </c>
      <c r="AH147" s="21">
        <v>1</v>
      </c>
      <c r="AI147" s="20" t="s">
        <v>165</v>
      </c>
      <c r="AJ147" s="20" t="s">
        <v>255</v>
      </c>
      <c r="AK147" s="17" t="s">
        <v>25</v>
      </c>
      <c r="AL147" s="17" t="s">
        <v>106</v>
      </c>
      <c r="AM147" s="17">
        <v>6.2</v>
      </c>
      <c r="AN147" s="17" t="s">
        <v>165</v>
      </c>
      <c r="AO147" s="22">
        <v>1</v>
      </c>
      <c r="AP147" s="22" t="s">
        <v>255</v>
      </c>
      <c r="AQ147" s="17" t="s">
        <v>25</v>
      </c>
      <c r="AR147" s="17">
        <v>120</v>
      </c>
      <c r="AS147" s="17">
        <v>544</v>
      </c>
      <c r="AT147" s="17">
        <v>231</v>
      </c>
      <c r="AU147" s="17">
        <v>5.2</v>
      </c>
      <c r="AV147" s="17">
        <v>1.91</v>
      </c>
      <c r="AW147" s="17">
        <v>1.1000000000000001</v>
      </c>
      <c r="AX147" s="24">
        <v>3.9</v>
      </c>
      <c r="AY147" s="24">
        <v>0.7</v>
      </c>
      <c r="AZ147" s="21">
        <f t="shared" si="80"/>
        <v>3.545454545454545</v>
      </c>
      <c r="BA147" s="21">
        <f t="shared" si="81"/>
        <v>4.7272727272727266</v>
      </c>
      <c r="BB147" s="26" t="s">
        <v>174</v>
      </c>
      <c r="BC147" s="26" t="s">
        <v>248</v>
      </c>
      <c r="BD147" s="26" t="s">
        <v>255</v>
      </c>
      <c r="BE147" s="25">
        <v>1</v>
      </c>
      <c r="BF147" s="20">
        <v>0</v>
      </c>
      <c r="BG147" s="20">
        <f t="shared" si="78"/>
        <v>4</v>
      </c>
      <c r="BH147" s="17" t="s">
        <v>255</v>
      </c>
    </row>
    <row r="148" spans="1:60" x14ac:dyDescent="0.25">
      <c r="A148" s="17">
        <v>31</v>
      </c>
      <c r="B148" s="16" t="s">
        <v>71</v>
      </c>
      <c r="C148" s="18">
        <v>22880</v>
      </c>
      <c r="D148" s="38">
        <f ca="1">IF(C148="","",(TODAY()-C148)/365)</f>
        <v>58.583561643835615</v>
      </c>
      <c r="E148" s="19" t="str">
        <f t="shared" ca="1" si="82"/>
        <v>Entre 40 y 64 años</v>
      </c>
      <c r="F148" s="17" t="s">
        <v>20</v>
      </c>
      <c r="G148" s="17" t="s">
        <v>25</v>
      </c>
      <c r="H148" s="17" t="s">
        <v>24</v>
      </c>
      <c r="I148" s="17" t="s">
        <v>25</v>
      </c>
      <c r="J148" s="17" t="s">
        <v>25</v>
      </c>
      <c r="K148" s="17" t="s">
        <v>24</v>
      </c>
      <c r="L148" s="17" t="s">
        <v>24</v>
      </c>
      <c r="M148" s="17" t="s">
        <v>25</v>
      </c>
      <c r="N148" s="17">
        <v>78.8</v>
      </c>
      <c r="O148" s="17">
        <v>1.59</v>
      </c>
      <c r="P148" s="17">
        <v>159</v>
      </c>
      <c r="Q148" s="19">
        <f t="shared" si="73"/>
        <v>31.169653099165377</v>
      </c>
      <c r="R148" s="17" t="str">
        <f t="shared" si="83"/>
        <v>Obesidad grado 1</v>
      </c>
      <c r="S148" s="17">
        <v>117</v>
      </c>
      <c r="T148" s="21">
        <f t="shared" si="76"/>
        <v>0.73584905660377353</v>
      </c>
      <c r="U148" s="17">
        <v>2</v>
      </c>
      <c r="V148" s="19">
        <f t="shared" ca="1" si="71"/>
        <v>54.909967123287664</v>
      </c>
      <c r="W148" s="17" t="str">
        <f t="shared" si="75"/>
        <v>Obesidad Abdominal</v>
      </c>
      <c r="X148" s="53" t="s">
        <v>264</v>
      </c>
      <c r="Y148" s="20">
        <f t="shared" si="72"/>
        <v>1</v>
      </c>
      <c r="Z148" s="17">
        <v>112</v>
      </c>
      <c r="AA148" s="21">
        <f t="shared" si="74"/>
        <v>1.0446428571428572</v>
      </c>
      <c r="AB148" s="17" t="str">
        <f t="shared" si="84"/>
        <v>Obesidad Abdominal</v>
      </c>
      <c r="AC148" s="17">
        <v>150</v>
      </c>
      <c r="AD148" s="17">
        <v>90</v>
      </c>
      <c r="AE148" s="20">
        <f t="shared" si="77"/>
        <v>110</v>
      </c>
      <c r="AF148" s="20" t="s">
        <v>166</v>
      </c>
      <c r="AG148" s="20" t="s">
        <v>255</v>
      </c>
      <c r="AH148" s="21">
        <v>1</v>
      </c>
      <c r="AI148" s="20" t="s">
        <v>165</v>
      </c>
      <c r="AJ148" s="20" t="s">
        <v>255</v>
      </c>
      <c r="AK148" s="17" t="s">
        <v>24</v>
      </c>
      <c r="AL148" s="17" t="s">
        <v>28</v>
      </c>
      <c r="AM148" s="17">
        <v>6.2</v>
      </c>
      <c r="AN148" s="17" t="s">
        <v>165</v>
      </c>
      <c r="AO148" s="22">
        <v>1</v>
      </c>
      <c r="AP148" s="22" t="s">
        <v>255</v>
      </c>
      <c r="AQ148" s="17" t="s">
        <v>25</v>
      </c>
      <c r="AR148" s="17">
        <v>91</v>
      </c>
      <c r="AS148" s="17">
        <v>410</v>
      </c>
      <c r="AT148" s="17">
        <v>264</v>
      </c>
      <c r="AU148" s="17">
        <v>5.8</v>
      </c>
      <c r="AV148" s="17">
        <v>1.6</v>
      </c>
      <c r="AW148" s="17">
        <v>0.76</v>
      </c>
      <c r="AX148" s="24">
        <v>4</v>
      </c>
      <c r="AY148" s="24">
        <v>1</v>
      </c>
      <c r="AZ148" s="21">
        <f t="shared" si="80"/>
        <v>5.2631578947368425</v>
      </c>
      <c r="BA148" s="21">
        <f t="shared" si="81"/>
        <v>7.6315789473684204</v>
      </c>
      <c r="BB148" s="41" t="s">
        <v>172</v>
      </c>
      <c r="BC148" s="26" t="s">
        <v>247</v>
      </c>
      <c r="BD148" s="26" t="s">
        <v>255</v>
      </c>
      <c r="BE148" s="39">
        <v>0</v>
      </c>
      <c r="BF148" s="40">
        <v>1</v>
      </c>
      <c r="BG148" s="20">
        <f t="shared" si="78"/>
        <v>4</v>
      </c>
      <c r="BH148" s="17" t="s">
        <v>255</v>
      </c>
    </row>
    <row r="149" spans="1:60" ht="15.75" x14ac:dyDescent="0.25">
      <c r="A149" s="17">
        <v>122</v>
      </c>
      <c r="B149" s="16" t="s">
        <v>156</v>
      </c>
      <c r="C149" s="18">
        <v>19674</v>
      </c>
      <c r="D149" s="38">
        <f ca="1">IF(C149="","",(TODAY()-C149)/365)</f>
        <v>67.367123287671234</v>
      </c>
      <c r="E149" s="19" t="str">
        <f t="shared" ca="1" si="82"/>
        <v>Mayor de 65 años</v>
      </c>
      <c r="F149" s="17" t="s">
        <v>20</v>
      </c>
      <c r="G149" s="17" t="s">
        <v>25</v>
      </c>
      <c r="H149" s="17" t="s">
        <v>25</v>
      </c>
      <c r="I149" s="17" t="s">
        <v>25</v>
      </c>
      <c r="J149" s="17" t="s">
        <v>25</v>
      </c>
      <c r="K149" s="17" t="s">
        <v>25</v>
      </c>
      <c r="L149" s="17" t="s">
        <v>25</v>
      </c>
      <c r="M149" s="17" t="s">
        <v>25</v>
      </c>
      <c r="N149" s="17">
        <v>102</v>
      </c>
      <c r="O149" s="17">
        <v>1.62</v>
      </c>
      <c r="P149" s="17">
        <v>162</v>
      </c>
      <c r="Q149" s="19">
        <f t="shared" si="73"/>
        <v>38.866026520347503</v>
      </c>
      <c r="R149" s="17" t="str">
        <f t="shared" si="83"/>
        <v>OBESO Grado 2</v>
      </c>
      <c r="S149" s="17">
        <v>121</v>
      </c>
      <c r="T149" s="21">
        <f t="shared" si="76"/>
        <v>0.74691358024691357</v>
      </c>
      <c r="U149" s="17">
        <v>2</v>
      </c>
      <c r="V149" s="19">
        <f t="shared" ca="1" si="71"/>
        <v>58.607134246575349</v>
      </c>
      <c r="W149" s="17" t="str">
        <f t="shared" si="75"/>
        <v>Obesidad Abdominal</v>
      </c>
      <c r="X149" s="53" t="s">
        <v>264</v>
      </c>
      <c r="Y149" s="20">
        <f t="shared" si="72"/>
        <v>1</v>
      </c>
      <c r="Z149" s="17">
        <v>124</v>
      </c>
      <c r="AA149" s="21">
        <f t="shared" si="74"/>
        <v>0.97580645161290325</v>
      </c>
      <c r="AB149" s="17" t="str">
        <f t="shared" si="84"/>
        <v>Obesidad Abdominal</v>
      </c>
      <c r="AC149" s="17">
        <v>150</v>
      </c>
      <c r="AD149" s="17">
        <v>80</v>
      </c>
      <c r="AE149" s="20">
        <f t="shared" si="77"/>
        <v>103.33333333333333</v>
      </c>
      <c r="AF149" s="20" t="s">
        <v>166</v>
      </c>
      <c r="AG149" s="20" t="s">
        <v>255</v>
      </c>
      <c r="AH149" s="21">
        <v>1</v>
      </c>
      <c r="AI149" s="20" t="s">
        <v>165</v>
      </c>
      <c r="AJ149" s="20" t="s">
        <v>255</v>
      </c>
      <c r="AK149" s="17" t="s">
        <v>24</v>
      </c>
      <c r="AL149" s="17" t="s">
        <v>28</v>
      </c>
      <c r="AM149" s="17">
        <v>6.5</v>
      </c>
      <c r="AN149" s="17" t="s">
        <v>165</v>
      </c>
      <c r="AO149" s="22">
        <v>1</v>
      </c>
      <c r="AP149" s="22" t="s">
        <v>255</v>
      </c>
      <c r="AQ149" s="17" t="s">
        <v>25</v>
      </c>
      <c r="AR149" s="17">
        <v>154.69999999999999</v>
      </c>
      <c r="AS149" s="17">
        <v>559</v>
      </c>
      <c r="AT149" s="17">
        <v>116</v>
      </c>
      <c r="AU149" s="17">
        <v>8.34</v>
      </c>
      <c r="AV149" s="17">
        <v>1.87</v>
      </c>
      <c r="AW149" s="10">
        <v>1.1299999999999999</v>
      </c>
      <c r="AX149" s="24">
        <v>2.76</v>
      </c>
      <c r="AY149" s="24">
        <v>1.18</v>
      </c>
      <c r="AZ149" s="21">
        <f t="shared" si="80"/>
        <v>2.4424778761061949</v>
      </c>
      <c r="BA149" s="21">
        <f t="shared" si="81"/>
        <v>7.3805309734513278</v>
      </c>
      <c r="BB149" s="26" t="s">
        <v>173</v>
      </c>
      <c r="BC149" s="26" t="s">
        <v>248</v>
      </c>
      <c r="BD149" s="26" t="s">
        <v>255</v>
      </c>
      <c r="BE149" s="25">
        <v>1</v>
      </c>
      <c r="BF149" s="40">
        <v>1</v>
      </c>
      <c r="BG149" s="20">
        <f t="shared" si="78"/>
        <v>5</v>
      </c>
      <c r="BH149" s="17" t="s">
        <v>255</v>
      </c>
    </row>
    <row r="150" spans="1:60" ht="15.75" x14ac:dyDescent="0.25">
      <c r="A150" s="17">
        <v>35</v>
      </c>
      <c r="B150" s="16" t="s">
        <v>129</v>
      </c>
      <c r="C150" s="18">
        <v>20134</v>
      </c>
      <c r="D150" s="38">
        <f ca="1">IF(C150="","",(TODAY()-C150)/365)</f>
        <v>66.106849315068487</v>
      </c>
      <c r="E150" s="19" t="str">
        <f t="shared" ca="1" si="82"/>
        <v>Mayor de 65 años</v>
      </c>
      <c r="F150" s="17" t="s">
        <v>21</v>
      </c>
      <c r="G150" s="17" t="s">
        <v>25</v>
      </c>
      <c r="H150" s="17" t="s">
        <v>24</v>
      </c>
      <c r="I150" s="17" t="s">
        <v>24</v>
      </c>
      <c r="J150" s="17" t="s">
        <v>25</v>
      </c>
      <c r="K150" s="17" t="s">
        <v>25</v>
      </c>
      <c r="L150" s="17" t="s">
        <v>25</v>
      </c>
      <c r="M150" s="17" t="s">
        <v>24</v>
      </c>
      <c r="N150" s="17">
        <v>100</v>
      </c>
      <c r="O150" s="17">
        <v>1.1399999999999999</v>
      </c>
      <c r="P150" s="17">
        <v>114</v>
      </c>
      <c r="Q150" s="19">
        <f t="shared" si="73"/>
        <v>76.94675284702987</v>
      </c>
      <c r="R150" s="17" t="str">
        <f t="shared" si="83"/>
        <v>OBESO Grado 3</v>
      </c>
      <c r="S150" s="17">
        <v>107</v>
      </c>
      <c r="T150" s="21">
        <f t="shared" si="76"/>
        <v>0.93859649122807021</v>
      </c>
      <c r="U150" s="17">
        <v>2</v>
      </c>
      <c r="V150" s="19">
        <f t="shared" ca="1" si="71"/>
        <v>35.545791780821915</v>
      </c>
      <c r="W150" s="17" t="str">
        <f t="shared" si="75"/>
        <v>Obesidad Abdominal</v>
      </c>
      <c r="X150" s="53" t="s">
        <v>265</v>
      </c>
      <c r="Y150" s="20">
        <f t="shared" si="72"/>
        <v>1</v>
      </c>
      <c r="Z150" s="17">
        <v>112</v>
      </c>
      <c r="AA150" s="21">
        <f t="shared" si="74"/>
        <v>0.9553571428571429</v>
      </c>
      <c r="AB150" s="17" t="str">
        <f t="shared" si="84"/>
        <v>Obesidad Abdominal</v>
      </c>
      <c r="AC150" s="17">
        <v>120</v>
      </c>
      <c r="AD150" s="17">
        <v>80</v>
      </c>
      <c r="AE150" s="20">
        <f t="shared" si="77"/>
        <v>93.333333333333329</v>
      </c>
      <c r="AF150" s="20" t="s">
        <v>0</v>
      </c>
      <c r="AG150" s="20" t="s">
        <v>168</v>
      </c>
      <c r="AH150" s="21">
        <v>0</v>
      </c>
      <c r="AI150" s="20" t="s">
        <v>166</v>
      </c>
      <c r="AJ150" s="20" t="s">
        <v>255</v>
      </c>
      <c r="AK150" s="17" t="s">
        <v>25</v>
      </c>
      <c r="AL150" s="17" t="s">
        <v>28</v>
      </c>
      <c r="AM150" s="17">
        <v>5.9</v>
      </c>
      <c r="AN150" s="17" t="s">
        <v>165</v>
      </c>
      <c r="AO150" s="22">
        <v>1</v>
      </c>
      <c r="AP150" s="22" t="s">
        <v>255</v>
      </c>
      <c r="AQ150" s="17" t="s">
        <v>25</v>
      </c>
      <c r="AR150" s="17">
        <v>133</v>
      </c>
      <c r="AS150" s="17">
        <v>348</v>
      </c>
      <c r="AT150" s="17">
        <v>254</v>
      </c>
      <c r="AU150" s="17">
        <v>5</v>
      </c>
      <c r="AV150" s="17">
        <v>1.7</v>
      </c>
      <c r="AW150" s="17">
        <v>1.4</v>
      </c>
      <c r="AX150" s="11">
        <v>4.59</v>
      </c>
      <c r="AY150" s="24">
        <v>1</v>
      </c>
      <c r="AZ150" s="21">
        <f t="shared" si="80"/>
        <v>3.2785714285714285</v>
      </c>
      <c r="BA150" s="21">
        <f t="shared" si="81"/>
        <v>3.5714285714285716</v>
      </c>
      <c r="BB150" s="41" t="s">
        <v>0</v>
      </c>
      <c r="BC150" s="26" t="s">
        <v>247</v>
      </c>
      <c r="BD150" s="26" t="s">
        <v>255</v>
      </c>
      <c r="BE150" s="25">
        <v>1</v>
      </c>
      <c r="BF150" s="25">
        <v>0</v>
      </c>
      <c r="BG150" s="20">
        <f t="shared" si="78"/>
        <v>3</v>
      </c>
      <c r="BH150" s="17" t="s">
        <v>255</v>
      </c>
    </row>
    <row r="151" spans="1:60" x14ac:dyDescent="0.25">
      <c r="A151" s="17">
        <v>36</v>
      </c>
      <c r="B151" s="16" t="s">
        <v>210</v>
      </c>
      <c r="C151" s="18">
        <v>31052</v>
      </c>
      <c r="D151" s="38">
        <f ca="1">IF(C151="","",(TODAY()-C151)/365)</f>
        <v>36.194520547945203</v>
      </c>
      <c r="E151" s="19" t="str">
        <f t="shared" ca="1" si="82"/>
        <v>Entre 35 y 49 años</v>
      </c>
      <c r="F151" s="17" t="s">
        <v>20</v>
      </c>
      <c r="G151" s="17" t="s">
        <v>25</v>
      </c>
      <c r="H151" s="17" t="s">
        <v>25</v>
      </c>
      <c r="I151" s="17" t="s">
        <v>25</v>
      </c>
      <c r="J151" s="17" t="s">
        <v>25</v>
      </c>
      <c r="K151" s="17" t="s">
        <v>25</v>
      </c>
      <c r="L151" s="17" t="s">
        <v>25</v>
      </c>
      <c r="M151" s="17" t="s">
        <v>25</v>
      </c>
      <c r="N151" s="17">
        <v>50.2</v>
      </c>
      <c r="O151" s="17">
        <v>1.5</v>
      </c>
      <c r="P151" s="17">
        <v>15</v>
      </c>
      <c r="Q151" s="19">
        <f t="shared" si="73"/>
        <v>22.311111111111114</v>
      </c>
      <c r="R151" s="17" t="str">
        <f t="shared" si="83"/>
        <v>NORMOPESO</v>
      </c>
      <c r="S151" s="17">
        <v>67</v>
      </c>
      <c r="T151" s="21">
        <f t="shared" si="76"/>
        <v>4.4666666666666668</v>
      </c>
      <c r="U151" s="17">
        <v>2</v>
      </c>
      <c r="V151" s="19">
        <v>27.916956164383564</v>
      </c>
      <c r="W151" s="17" t="str">
        <f t="shared" si="75"/>
        <v>normal</v>
      </c>
      <c r="X151" s="53" t="s">
        <v>267</v>
      </c>
      <c r="Y151" s="20">
        <v>0</v>
      </c>
      <c r="Z151" s="17">
        <v>86</v>
      </c>
      <c r="AA151" s="21">
        <f t="shared" si="74"/>
        <v>0.77906976744186052</v>
      </c>
      <c r="AB151" s="17" t="str">
        <f t="shared" si="84"/>
        <v>normal</v>
      </c>
      <c r="AC151" s="17">
        <v>105</v>
      </c>
      <c r="AD151" s="17">
        <v>65</v>
      </c>
      <c r="AE151" s="20">
        <f t="shared" si="77"/>
        <v>78.333333333333329</v>
      </c>
      <c r="AF151" s="20" t="s">
        <v>0</v>
      </c>
      <c r="AG151" s="20" t="s">
        <v>168</v>
      </c>
      <c r="AH151" s="21">
        <v>0</v>
      </c>
      <c r="AI151" s="20" t="s">
        <v>168</v>
      </c>
      <c r="AJ151" s="20" t="s">
        <v>168</v>
      </c>
      <c r="AK151" s="17" t="s">
        <v>25</v>
      </c>
      <c r="AL151" s="17" t="s">
        <v>25</v>
      </c>
      <c r="AM151" s="17">
        <v>4.7</v>
      </c>
      <c r="AN151" s="17" t="s">
        <v>168</v>
      </c>
      <c r="AO151" s="22">
        <v>0</v>
      </c>
      <c r="AP151" s="22" t="s">
        <v>168</v>
      </c>
      <c r="AQ151" s="17" t="s">
        <v>25</v>
      </c>
      <c r="AR151" s="17">
        <v>96</v>
      </c>
      <c r="AS151" s="17">
        <v>378</v>
      </c>
      <c r="AT151" s="17">
        <v>151</v>
      </c>
      <c r="AU151" s="17">
        <v>4.4000000000000004</v>
      </c>
      <c r="AV151" s="17">
        <v>1.1299999999999999</v>
      </c>
      <c r="AW151" s="17">
        <v>1.24</v>
      </c>
      <c r="AX151" s="24">
        <v>4.2</v>
      </c>
      <c r="AY151" s="24">
        <v>0.82</v>
      </c>
      <c r="AZ151" s="21">
        <f t="shared" si="80"/>
        <v>3.3870967741935485</v>
      </c>
      <c r="BA151" s="21">
        <f t="shared" si="81"/>
        <v>3.5483870967741939</v>
      </c>
      <c r="BB151" s="39" t="s">
        <v>0</v>
      </c>
      <c r="BC151" s="39" t="s">
        <v>250</v>
      </c>
      <c r="BD151" s="39" t="s">
        <v>168</v>
      </c>
      <c r="BE151" s="39">
        <v>0</v>
      </c>
      <c r="BF151" s="25">
        <v>0</v>
      </c>
      <c r="BG151" s="20">
        <f t="shared" si="78"/>
        <v>0</v>
      </c>
      <c r="BH151" s="17" t="str">
        <f t="shared" ref="BH151:BH161" si="85">IF(BG151&gt;2,"Sindrome Metabolico","Ausente")</f>
        <v>Ausente</v>
      </c>
    </row>
    <row r="152" spans="1:60" x14ac:dyDescent="0.25">
      <c r="A152" s="17">
        <v>108</v>
      </c>
      <c r="B152" s="16" t="s">
        <v>246</v>
      </c>
      <c r="C152" s="18">
        <v>26887</v>
      </c>
      <c r="D152" s="38">
        <v>46.320547945205476</v>
      </c>
      <c r="E152" s="19" t="s">
        <v>78</v>
      </c>
      <c r="F152" s="17" t="s">
        <v>20</v>
      </c>
      <c r="G152" s="17" t="s">
        <v>25</v>
      </c>
      <c r="H152" s="17" t="s">
        <v>25</v>
      </c>
      <c r="I152" s="17" t="s">
        <v>25</v>
      </c>
      <c r="J152" s="17" t="s">
        <v>25</v>
      </c>
      <c r="K152" s="17" t="s">
        <v>25</v>
      </c>
      <c r="L152" s="17" t="s">
        <v>25</v>
      </c>
      <c r="M152" s="17" t="s">
        <v>25</v>
      </c>
      <c r="N152" s="17">
        <v>60.7</v>
      </c>
      <c r="O152" s="17">
        <v>1.6</v>
      </c>
      <c r="P152" s="17">
        <v>16</v>
      </c>
      <c r="Q152" s="19">
        <f t="shared" si="73"/>
        <v>23.710937499999996</v>
      </c>
      <c r="R152" s="17" t="str">
        <f t="shared" si="83"/>
        <v>NORMOPESO</v>
      </c>
      <c r="S152" s="17">
        <v>73.400000000000006</v>
      </c>
      <c r="T152" s="21">
        <f t="shared" si="76"/>
        <v>4.5875000000000004</v>
      </c>
      <c r="U152" s="17">
        <v>2</v>
      </c>
      <c r="V152" s="19">
        <f>IF(S152="","-",IF(F152="f",0.439*S152+0.221*D152-9.4,0.567*S152+0.101*D152-31.8))</f>
        <v>33.059441095890413</v>
      </c>
      <c r="W152" s="17" t="str">
        <f t="shared" si="75"/>
        <v>normal</v>
      </c>
      <c r="X152" s="53" t="s">
        <v>267</v>
      </c>
      <c r="Y152" s="20">
        <f>IF(S152="","-",IF(F152="f",IF(S152&lt;80,0,IF(S152&lt;88,0,IF(S152&gt;87.9999,1))),IF(S152&lt;94,0,IF(S152&lt;102,0,IF(S152&gt;101.999,1)))))</f>
        <v>0</v>
      </c>
      <c r="Z152" s="17">
        <v>102.5</v>
      </c>
      <c r="AA152" s="21">
        <f t="shared" ref="AA152:AA153" si="86">IF(S152="","-",S152/Z152)</f>
        <v>0.71609756097560984</v>
      </c>
      <c r="AB152" s="17" t="str">
        <f t="shared" si="84"/>
        <v>normal</v>
      </c>
      <c r="AC152" s="17">
        <v>110</v>
      </c>
      <c r="AD152" s="17">
        <v>65</v>
      </c>
      <c r="AE152" s="20">
        <f t="shared" si="77"/>
        <v>80</v>
      </c>
      <c r="AF152" s="20" t="s">
        <v>0</v>
      </c>
      <c r="AG152" s="20" t="s">
        <v>168</v>
      </c>
      <c r="AH152" s="21">
        <v>0</v>
      </c>
      <c r="AI152" s="20" t="s">
        <v>168</v>
      </c>
      <c r="AJ152" s="20" t="s">
        <v>168</v>
      </c>
      <c r="AK152" s="17" t="s">
        <v>25</v>
      </c>
      <c r="AL152" s="17" t="s">
        <v>25</v>
      </c>
      <c r="AM152" s="17">
        <v>5.0999999999999996</v>
      </c>
      <c r="AN152" s="17" t="s">
        <v>168</v>
      </c>
      <c r="AO152" s="22">
        <v>0</v>
      </c>
      <c r="AP152" s="22" t="s">
        <v>168</v>
      </c>
      <c r="AQ152" s="17" t="s">
        <v>25</v>
      </c>
      <c r="AR152" s="17">
        <v>142</v>
      </c>
      <c r="AS152" s="17">
        <v>2.2999999999999998</v>
      </c>
      <c r="AT152" s="17">
        <v>102</v>
      </c>
      <c r="AU152" s="17">
        <v>4.9000000000000004</v>
      </c>
      <c r="AV152" s="17">
        <v>0.74</v>
      </c>
      <c r="AW152" s="17">
        <v>1.3</v>
      </c>
      <c r="AX152" s="24">
        <v>4.0999999999999996</v>
      </c>
      <c r="AY152" s="24">
        <v>0.45</v>
      </c>
      <c r="AZ152" s="21">
        <f t="shared" si="80"/>
        <v>3.1538461538461533</v>
      </c>
      <c r="BA152" s="21">
        <f t="shared" si="81"/>
        <v>3.7692307692307692</v>
      </c>
      <c r="BB152" s="39" t="s">
        <v>0</v>
      </c>
      <c r="BC152" s="39" t="s">
        <v>250</v>
      </c>
      <c r="BD152" s="39" t="s">
        <v>168</v>
      </c>
      <c r="BE152" s="20">
        <v>0</v>
      </c>
      <c r="BF152" s="39">
        <v>0</v>
      </c>
      <c r="BG152" s="20">
        <f t="shared" si="78"/>
        <v>0</v>
      </c>
      <c r="BH152" s="17" t="str">
        <f t="shared" si="85"/>
        <v>Ausente</v>
      </c>
    </row>
    <row r="153" spans="1:60" x14ac:dyDescent="0.25">
      <c r="A153" s="17">
        <v>155</v>
      </c>
      <c r="B153" s="16" t="s">
        <v>188</v>
      </c>
      <c r="C153" s="18">
        <v>33840</v>
      </c>
      <c r="D153" s="38">
        <f ca="1">IF(C153="","",(TODAY()-C153)/365)</f>
        <v>28.556164383561644</v>
      </c>
      <c r="E153" s="19" t="str">
        <f ca="1">IF(D153="","-",IF(D153&lt;20,"Menor de 20 años",IF(D153&lt;35,"Entre 20 y 34 años",IF(D153&lt;50,"Entre 35 y 49 años",IF(D153&lt;65,"Entre 40 y 64 años","Mayor de 65 años")))))</f>
        <v>Entre 20 y 34 años</v>
      </c>
      <c r="F153" s="17" t="s">
        <v>21</v>
      </c>
      <c r="G153" s="17" t="s">
        <v>25</v>
      </c>
      <c r="H153" s="17" t="s">
        <v>25</v>
      </c>
      <c r="I153" s="17" t="s">
        <v>25</v>
      </c>
      <c r="J153" s="17" t="s">
        <v>25</v>
      </c>
      <c r="K153" s="17" t="s">
        <v>25</v>
      </c>
      <c r="L153" s="17" t="s">
        <v>25</v>
      </c>
      <c r="M153" s="17" t="s">
        <v>25</v>
      </c>
      <c r="N153" s="17">
        <v>61</v>
      </c>
      <c r="O153" s="17">
        <v>1.7</v>
      </c>
      <c r="P153" s="17">
        <v>17</v>
      </c>
      <c r="Q153" s="19">
        <f t="shared" si="73"/>
        <v>21.107266435986162</v>
      </c>
      <c r="R153" s="17" t="str">
        <f t="shared" si="83"/>
        <v>NORMOPESO</v>
      </c>
      <c r="S153" s="17">
        <v>78</v>
      </c>
      <c r="T153" s="21">
        <f t="shared" si="76"/>
        <v>4.5882352941176467</v>
      </c>
      <c r="U153" s="17">
        <v>2</v>
      </c>
      <c r="V153" s="19">
        <f ca="1">IF(S153="","-",IF(F153="f",0.439*S153+0.221*D153-9.4,0.567*S153+0.101*D153-31.8))</f>
        <v>15.310172602739723</v>
      </c>
      <c r="W153" s="17" t="str">
        <f t="shared" si="75"/>
        <v>normal</v>
      </c>
      <c r="X153" s="53" t="s">
        <v>267</v>
      </c>
      <c r="Y153" s="20">
        <f>IF(S153="","-",IF(F153="f",IF(S153&lt;80,0,IF(S153&lt;88,0,IF(S153&gt;87.9999,1))),IF(S153&lt;94,0,IF(S153&lt;102,0,IF(S153&gt;101.999,1)))))</f>
        <v>0</v>
      </c>
      <c r="Z153" s="17">
        <v>88</v>
      </c>
      <c r="AA153" s="21">
        <f t="shared" si="86"/>
        <v>0.88636363636363635</v>
      </c>
      <c r="AB153" s="17" t="str">
        <f t="shared" si="84"/>
        <v>normal</v>
      </c>
      <c r="AC153" s="17">
        <v>110</v>
      </c>
      <c r="AD153" s="17">
        <v>70</v>
      </c>
      <c r="AE153" s="20">
        <f t="shared" si="77"/>
        <v>83.333333333333329</v>
      </c>
      <c r="AF153" s="20" t="s">
        <v>0</v>
      </c>
      <c r="AG153" s="20" t="s">
        <v>168</v>
      </c>
      <c r="AH153" s="21">
        <v>0</v>
      </c>
      <c r="AI153" s="20" t="s">
        <v>168</v>
      </c>
      <c r="AJ153" s="20" t="s">
        <v>168</v>
      </c>
      <c r="AK153" s="17" t="s">
        <v>25</v>
      </c>
      <c r="AL153" s="17" t="s">
        <v>25</v>
      </c>
      <c r="AM153" s="17">
        <v>5.0999999999999996</v>
      </c>
      <c r="AN153" s="17" t="s">
        <v>168</v>
      </c>
      <c r="AO153" s="22">
        <v>0</v>
      </c>
      <c r="AP153" s="22" t="s">
        <v>168</v>
      </c>
      <c r="AQ153" s="17" t="s">
        <v>25</v>
      </c>
      <c r="AR153" s="17">
        <v>100</v>
      </c>
      <c r="AS153" s="17">
        <v>254</v>
      </c>
      <c r="AT153" s="17">
        <v>121</v>
      </c>
      <c r="AU153" s="17">
        <v>4.9000000000000004</v>
      </c>
      <c r="AV153" s="17">
        <v>1.2</v>
      </c>
      <c r="AW153" s="17">
        <v>1.21</v>
      </c>
      <c r="AX153" s="24">
        <v>3.1</v>
      </c>
      <c r="AY153" s="24">
        <v>0.7</v>
      </c>
      <c r="AZ153" s="21">
        <f t="shared" si="80"/>
        <v>2.5619834710743805</v>
      </c>
      <c r="BA153" s="21">
        <f t="shared" si="81"/>
        <v>4.0495867768595044</v>
      </c>
      <c r="BB153" s="39" t="s">
        <v>0</v>
      </c>
      <c r="BC153" s="39" t="s">
        <v>250</v>
      </c>
      <c r="BD153" s="39" t="s">
        <v>168</v>
      </c>
      <c r="BE153" s="20">
        <v>0</v>
      </c>
      <c r="BF153" s="39">
        <v>0</v>
      </c>
      <c r="BG153" s="20">
        <f t="shared" si="78"/>
        <v>0</v>
      </c>
      <c r="BH153" s="17" t="str">
        <f t="shared" si="85"/>
        <v>Ausente</v>
      </c>
    </row>
    <row r="154" spans="1:60" x14ac:dyDescent="0.25">
      <c r="A154" s="17">
        <v>27</v>
      </c>
      <c r="B154" s="16" t="s">
        <v>189</v>
      </c>
      <c r="C154" s="18">
        <v>33840</v>
      </c>
      <c r="D154" s="38">
        <v>27.087671232876712</v>
      </c>
      <c r="E154" s="19" t="s">
        <v>77</v>
      </c>
      <c r="F154" s="17" t="s">
        <v>21</v>
      </c>
      <c r="G154" s="17" t="s">
        <v>25</v>
      </c>
      <c r="H154" s="17" t="s">
        <v>25</v>
      </c>
      <c r="I154" s="17" t="s">
        <v>25</v>
      </c>
      <c r="J154" s="17" t="s">
        <v>25</v>
      </c>
      <c r="K154" s="17" t="s">
        <v>25</v>
      </c>
      <c r="L154" s="17" t="s">
        <v>25</v>
      </c>
      <c r="M154" s="17" t="s">
        <v>25</v>
      </c>
      <c r="N154" s="17">
        <v>61</v>
      </c>
      <c r="O154" s="17">
        <v>1.7</v>
      </c>
      <c r="P154" s="17">
        <v>17</v>
      </c>
      <c r="Q154" s="19">
        <v>21.107266435986162</v>
      </c>
      <c r="R154" s="17" t="s">
        <v>29</v>
      </c>
      <c r="S154" s="17">
        <v>79</v>
      </c>
      <c r="T154" s="21">
        <f t="shared" si="76"/>
        <v>4.6470588235294121</v>
      </c>
      <c r="U154" s="17">
        <v>2</v>
      </c>
      <c r="V154" s="19">
        <v>15.161854794520547</v>
      </c>
      <c r="W154" s="17" t="s">
        <v>91</v>
      </c>
      <c r="X154" s="53" t="s">
        <v>267</v>
      </c>
      <c r="Y154" s="20">
        <v>0</v>
      </c>
      <c r="Z154" s="17">
        <v>89</v>
      </c>
      <c r="AA154" s="21">
        <v>0.88636363636363635</v>
      </c>
      <c r="AB154" s="17" t="s">
        <v>91</v>
      </c>
      <c r="AC154" s="17">
        <v>115</v>
      </c>
      <c r="AD154" s="17">
        <v>60</v>
      </c>
      <c r="AE154" s="20">
        <f t="shared" si="77"/>
        <v>78.333333333333329</v>
      </c>
      <c r="AF154" s="20" t="s">
        <v>0</v>
      </c>
      <c r="AG154" s="20" t="s">
        <v>168</v>
      </c>
      <c r="AH154" s="21">
        <v>0</v>
      </c>
      <c r="AI154" s="20" t="s">
        <v>168</v>
      </c>
      <c r="AJ154" s="20" t="s">
        <v>168</v>
      </c>
      <c r="AK154" s="17" t="s">
        <v>25</v>
      </c>
      <c r="AL154" s="17" t="s">
        <v>25</v>
      </c>
      <c r="AM154" s="17">
        <v>4.9000000000000004</v>
      </c>
      <c r="AN154" s="17" t="s">
        <v>168</v>
      </c>
      <c r="AO154" s="22">
        <v>0</v>
      </c>
      <c r="AP154" s="22" t="s">
        <v>168</v>
      </c>
      <c r="AQ154" s="17" t="s">
        <v>25</v>
      </c>
      <c r="AR154" s="17">
        <v>112</v>
      </c>
      <c r="AS154" s="17">
        <v>249</v>
      </c>
      <c r="AT154" s="17">
        <v>132</v>
      </c>
      <c r="AU154" s="17">
        <v>4.2</v>
      </c>
      <c r="AV154" s="17">
        <v>1.4</v>
      </c>
      <c r="AW154" s="17">
        <v>1.23</v>
      </c>
      <c r="AX154" s="24">
        <v>3.9</v>
      </c>
      <c r="AY154" s="24">
        <v>0.7</v>
      </c>
      <c r="AZ154" s="21">
        <f t="shared" si="80"/>
        <v>3.1707317073170733</v>
      </c>
      <c r="BA154" s="21">
        <f t="shared" si="81"/>
        <v>3.4146341463414638</v>
      </c>
      <c r="BB154" s="39" t="s">
        <v>0</v>
      </c>
      <c r="BC154" s="39" t="s">
        <v>250</v>
      </c>
      <c r="BD154" s="39" t="s">
        <v>168</v>
      </c>
      <c r="BE154" s="25">
        <v>0</v>
      </c>
      <c r="BF154" s="39">
        <v>0</v>
      </c>
      <c r="BG154" s="20">
        <f t="shared" si="78"/>
        <v>0</v>
      </c>
      <c r="BH154" s="17" t="str">
        <f t="shared" si="85"/>
        <v>Ausente</v>
      </c>
    </row>
    <row r="155" spans="1:60" x14ac:dyDescent="0.25">
      <c r="A155" s="17">
        <v>154</v>
      </c>
      <c r="B155" s="16" t="s">
        <v>202</v>
      </c>
      <c r="C155" s="18">
        <v>33168</v>
      </c>
      <c r="D155" s="38">
        <f ca="1">IF(C155="","",(TODAY()-C155)/365)</f>
        <v>30.397260273972602</v>
      </c>
      <c r="E155" s="19" t="s">
        <v>77</v>
      </c>
      <c r="F155" s="17" t="s">
        <v>20</v>
      </c>
      <c r="G155" s="17" t="s">
        <v>25</v>
      </c>
      <c r="H155" s="17" t="s">
        <v>25</v>
      </c>
      <c r="I155" s="17" t="s">
        <v>25</v>
      </c>
      <c r="J155" s="17" t="s">
        <v>25</v>
      </c>
      <c r="K155" s="17" t="s">
        <v>25</v>
      </c>
      <c r="L155" s="17" t="s">
        <v>25</v>
      </c>
      <c r="M155" s="17" t="s">
        <v>25</v>
      </c>
      <c r="N155" s="17">
        <v>56.9</v>
      </c>
      <c r="O155" s="17">
        <v>1.6</v>
      </c>
      <c r="P155" s="17">
        <v>16</v>
      </c>
      <c r="Q155" s="19">
        <f t="shared" ref="Q155:Q186" si="87">IF(N155="","-",N155/(O155)^2)</f>
        <v>22.226562499999996</v>
      </c>
      <c r="R155" s="17" t="s">
        <v>29</v>
      </c>
      <c r="S155" s="17">
        <v>76</v>
      </c>
      <c r="T155" s="21">
        <f t="shared" si="76"/>
        <v>4.75</v>
      </c>
      <c r="U155" s="17">
        <v>2</v>
      </c>
      <c r="V155" s="19">
        <f t="shared" ref="V155:V186" ca="1" si="88">IF(S155="","-",IF(F155="f",0.439*S155+0.221*D155-9.4,0.567*S155+0.101*D155-31.8))</f>
        <v>30.681794520547946</v>
      </c>
      <c r="W155" s="17" t="str">
        <f t="shared" ref="W155:W218" si="89">IF(S155="","-",IF(F155="f",IF(S155&lt;80,"normal",IF(S155&lt;88,"alerta",IF(S155&gt;87.9999,"Obesidad Abdominal"))),IF(S155&lt;94,"normal",IF(S155&lt;102,"alerta",IF(S155&gt;101.999,"Obesidad Abdominal")))))</f>
        <v>normal</v>
      </c>
      <c r="X155" s="53" t="s">
        <v>267</v>
      </c>
      <c r="Y155" s="20">
        <f t="shared" ref="Y155:Y165" si="90">IF(S155="","-",IF(F155="f",IF(S155&lt;80,0,IF(S155&lt;88,0,IF(S155&gt;87.9999,1))),IF(S155&lt;94,0,IF(S155&lt;102,0,IF(S155&gt;101.999,1)))))</f>
        <v>0</v>
      </c>
      <c r="Z155" s="17">
        <v>100</v>
      </c>
      <c r="AA155" s="21">
        <f t="shared" ref="AA155:AA218" si="91">IF(S155="","-",S155/Z155)</f>
        <v>0.76</v>
      </c>
      <c r="AB155" s="17" t="str">
        <f t="shared" ref="AB155:AB218" si="92">IF(AA155="-","-",IF(F155="f",IF(AA155&lt;0.8,"normal",IF(AA155&gt;0.7999999999,"Obesidad Abdominal")),IF(AA155&lt;0.95,"normal","Obesidad Abdominal")))</f>
        <v>normal</v>
      </c>
      <c r="AC155" s="17">
        <v>102</v>
      </c>
      <c r="AD155" s="17">
        <v>70</v>
      </c>
      <c r="AE155" s="20">
        <f t="shared" si="77"/>
        <v>80.666666666666671</v>
      </c>
      <c r="AF155" s="20" t="s">
        <v>0</v>
      </c>
      <c r="AG155" s="20" t="s">
        <v>168</v>
      </c>
      <c r="AH155" s="21">
        <v>0</v>
      </c>
      <c r="AI155" s="20" t="s">
        <v>168</v>
      </c>
      <c r="AJ155" s="20" t="s">
        <v>168</v>
      </c>
      <c r="AK155" s="17" t="s">
        <v>25</v>
      </c>
      <c r="AL155" s="17" t="s">
        <v>25</v>
      </c>
      <c r="AM155" s="17">
        <v>3.7</v>
      </c>
      <c r="AN155" s="17" t="s">
        <v>168</v>
      </c>
      <c r="AO155" s="22">
        <v>0</v>
      </c>
      <c r="AP155" s="22" t="s">
        <v>168</v>
      </c>
      <c r="AQ155" s="17" t="s">
        <v>25</v>
      </c>
      <c r="AR155" s="17">
        <v>102</v>
      </c>
      <c r="AS155" s="17">
        <v>244</v>
      </c>
      <c r="AT155" s="17">
        <v>212</v>
      </c>
      <c r="AU155" s="17">
        <v>3.2</v>
      </c>
      <c r="AV155" s="17">
        <v>0.89</v>
      </c>
      <c r="AW155" s="17">
        <v>1.45</v>
      </c>
      <c r="AX155" s="24">
        <v>4.3</v>
      </c>
      <c r="AY155" s="24">
        <v>0.6</v>
      </c>
      <c r="AZ155" s="21">
        <f t="shared" si="80"/>
        <v>2.9655172413793105</v>
      </c>
      <c r="BA155" s="21">
        <f t="shared" si="81"/>
        <v>2.2068965517241379</v>
      </c>
      <c r="BB155" s="39" t="s">
        <v>0</v>
      </c>
      <c r="BC155" s="39" t="s">
        <v>250</v>
      </c>
      <c r="BD155" s="39" t="s">
        <v>168</v>
      </c>
      <c r="BE155" s="40">
        <v>0</v>
      </c>
      <c r="BF155" s="39">
        <v>0</v>
      </c>
      <c r="BG155" s="20">
        <f t="shared" si="78"/>
        <v>0</v>
      </c>
      <c r="BH155" s="17" t="str">
        <f t="shared" si="85"/>
        <v>Ausente</v>
      </c>
    </row>
    <row r="156" spans="1:60" ht="15.75" x14ac:dyDescent="0.25">
      <c r="A156" s="17">
        <v>55</v>
      </c>
      <c r="B156" s="16" t="s">
        <v>69</v>
      </c>
      <c r="C156" s="18">
        <v>24736</v>
      </c>
      <c r="D156" s="38">
        <f ca="1">IF(C156="","",(TODAY()-C156)/365)</f>
        <v>53.4986301369863</v>
      </c>
      <c r="E156" s="19" t="str">
        <f ca="1">IF(D156="","-",IF(D156&lt;20,"Menor de 20 años",IF(D156&lt;35,"Entre 20 y 34 años",IF(D156&lt;50,"Entre 35 y 49 años",IF(D156&lt;65,"Entre 40 y 64 años","Mayor de 65 años")))))</f>
        <v>Entre 40 y 64 años</v>
      </c>
      <c r="F156" s="17" t="s">
        <v>21</v>
      </c>
      <c r="G156" s="17" t="s">
        <v>25</v>
      </c>
      <c r="H156" s="17" t="s">
        <v>25</v>
      </c>
      <c r="I156" s="17" t="s">
        <v>25</v>
      </c>
      <c r="J156" s="17" t="s">
        <v>25</v>
      </c>
      <c r="K156" s="17" t="s">
        <v>25</v>
      </c>
      <c r="L156" s="17" t="s">
        <v>24</v>
      </c>
      <c r="M156" s="17" t="s">
        <v>25</v>
      </c>
      <c r="N156" s="17">
        <v>81.2</v>
      </c>
      <c r="O156" s="17">
        <v>1.8</v>
      </c>
      <c r="P156" s="17">
        <v>18</v>
      </c>
      <c r="Q156" s="19">
        <f t="shared" si="87"/>
        <v>25.061728395061728</v>
      </c>
      <c r="R156" s="17" t="str">
        <f t="shared" ref="R156:R187" si="93">IF(N156=0,"-",IF(Q156&lt;18.5,"BAJOPESO",IF(Q156&lt;25,"NORMOPESO",IF(Q156&lt;27,"SOBREPESO GRADO 1",IF(Q156&lt;30,"SOBREPESO GRADO 2",IF(Q156&lt;35,"Obesidad grado 1",IF(Q156&lt;40,"OBESO Grado 2","OBESO Grado 3")))))))</f>
        <v>SOBREPESO GRADO 1</v>
      </c>
      <c r="S156" s="17">
        <v>95</v>
      </c>
      <c r="T156" s="21">
        <f t="shared" si="76"/>
        <v>5.2777777777777777</v>
      </c>
      <c r="U156" s="17">
        <v>2</v>
      </c>
      <c r="V156" s="19">
        <f t="shared" ca="1" si="88"/>
        <v>27.46836164383561</v>
      </c>
      <c r="W156" s="17" t="str">
        <f t="shared" si="89"/>
        <v>alerta</v>
      </c>
      <c r="X156" s="53" t="s">
        <v>266</v>
      </c>
      <c r="Y156" s="20">
        <f t="shared" si="90"/>
        <v>0</v>
      </c>
      <c r="Z156" s="17">
        <v>109</v>
      </c>
      <c r="AA156" s="21">
        <f t="shared" si="91"/>
        <v>0.87155963302752293</v>
      </c>
      <c r="AB156" s="17" t="str">
        <f t="shared" si="92"/>
        <v>normal</v>
      </c>
      <c r="AC156" s="17">
        <v>130</v>
      </c>
      <c r="AD156" s="17">
        <v>80</v>
      </c>
      <c r="AE156" s="20">
        <f t="shared" si="77"/>
        <v>96.666666666666671</v>
      </c>
      <c r="AF156" s="20" t="s">
        <v>0</v>
      </c>
      <c r="AG156" s="20" t="s">
        <v>168</v>
      </c>
      <c r="AH156" s="21">
        <v>0</v>
      </c>
      <c r="AI156" s="20" t="s">
        <v>168</v>
      </c>
      <c r="AJ156" s="20" t="s">
        <v>168</v>
      </c>
      <c r="AK156" s="17" t="s">
        <v>25</v>
      </c>
      <c r="AL156" s="17" t="s">
        <v>25</v>
      </c>
      <c r="AM156" s="17">
        <v>4</v>
      </c>
      <c r="AN156" s="17" t="s">
        <v>168</v>
      </c>
      <c r="AO156" s="22">
        <v>0</v>
      </c>
      <c r="AP156" s="22" t="s">
        <v>168</v>
      </c>
      <c r="AQ156" s="17" t="s">
        <v>25</v>
      </c>
      <c r="AR156" s="17">
        <v>94</v>
      </c>
      <c r="AS156" s="17">
        <v>238</v>
      </c>
      <c r="AT156" s="17">
        <v>210</v>
      </c>
      <c r="AU156" s="17">
        <v>4.2</v>
      </c>
      <c r="AV156" s="17">
        <v>2.7</v>
      </c>
      <c r="AW156" s="17">
        <v>1.22</v>
      </c>
      <c r="AX156" s="11">
        <v>5.92</v>
      </c>
      <c r="AY156" s="24">
        <v>0.44</v>
      </c>
      <c r="AZ156" s="21">
        <f t="shared" si="80"/>
        <v>4.8524590163934427</v>
      </c>
      <c r="BA156" s="21">
        <f t="shared" si="81"/>
        <v>3.4426229508196724</v>
      </c>
      <c r="BB156" s="21" t="s">
        <v>174</v>
      </c>
      <c r="BC156" s="26" t="s">
        <v>248</v>
      </c>
      <c r="BD156" s="26" t="s">
        <v>255</v>
      </c>
      <c r="BE156" s="25">
        <v>1</v>
      </c>
      <c r="BF156" s="20">
        <v>0</v>
      </c>
      <c r="BG156" s="20">
        <f t="shared" si="78"/>
        <v>1</v>
      </c>
      <c r="BH156" s="17" t="str">
        <f t="shared" si="85"/>
        <v>Ausente</v>
      </c>
    </row>
    <row r="157" spans="1:60" x14ac:dyDescent="0.25">
      <c r="A157" s="17">
        <v>51</v>
      </c>
      <c r="B157" s="16" t="s">
        <v>143</v>
      </c>
      <c r="C157" s="18">
        <v>26346</v>
      </c>
      <c r="D157" s="38">
        <f ca="1">IF(C157="","",(TODAY()-C157)/365)</f>
        <v>49.087671232876716</v>
      </c>
      <c r="E157" s="19" t="str">
        <f ca="1">IF(D157="","-",IF(D157&lt;20,"Menor de 20 años",IF(D157&lt;35,"Entre 20 y 34 años",IF(D157&lt;50,"Entre 35 y 49 años",IF(D157&lt;65,"Entre 40 y 64 años","Mayor de 65 años")))))</f>
        <v>Entre 35 y 49 años</v>
      </c>
      <c r="F157" s="17" t="s">
        <v>21</v>
      </c>
      <c r="G157" s="17" t="s">
        <v>25</v>
      </c>
      <c r="H157" s="17" t="s">
        <v>25</v>
      </c>
      <c r="I157" s="17" t="s">
        <v>25</v>
      </c>
      <c r="J157" s="17" t="s">
        <v>25</v>
      </c>
      <c r="K157" s="17" t="s">
        <v>25</v>
      </c>
      <c r="L157" s="17" t="s">
        <v>25</v>
      </c>
      <c r="M157" s="17" t="s">
        <v>25</v>
      </c>
      <c r="N157" s="17">
        <v>76.5</v>
      </c>
      <c r="O157" s="17">
        <v>1.7</v>
      </c>
      <c r="P157" s="17">
        <v>17</v>
      </c>
      <c r="Q157" s="19">
        <f t="shared" si="87"/>
        <v>26.47058823529412</v>
      </c>
      <c r="R157" s="17" t="str">
        <f t="shared" si="93"/>
        <v>SOBREPESO GRADO 1</v>
      </c>
      <c r="S157" s="17">
        <v>93</v>
      </c>
      <c r="T157" s="21">
        <f t="shared" si="76"/>
        <v>5.4705882352941178</v>
      </c>
      <c r="U157" s="17">
        <v>2</v>
      </c>
      <c r="V157" s="19">
        <f t="shared" ca="1" si="88"/>
        <v>25.888854794520544</v>
      </c>
      <c r="W157" s="17" t="str">
        <f t="shared" si="89"/>
        <v>normal</v>
      </c>
      <c r="X157" s="53" t="s">
        <v>266</v>
      </c>
      <c r="Y157" s="20">
        <f t="shared" si="90"/>
        <v>0</v>
      </c>
      <c r="Z157" s="17">
        <v>97</v>
      </c>
      <c r="AA157" s="21">
        <f t="shared" si="91"/>
        <v>0.95876288659793818</v>
      </c>
      <c r="AB157" s="17" t="str">
        <f t="shared" si="92"/>
        <v>Obesidad Abdominal</v>
      </c>
      <c r="AC157" s="17">
        <v>150</v>
      </c>
      <c r="AD157" s="17">
        <v>100</v>
      </c>
      <c r="AE157" s="20">
        <f t="shared" si="77"/>
        <v>116.66666666666667</v>
      </c>
      <c r="AF157" s="20" t="s">
        <v>165</v>
      </c>
      <c r="AG157" s="20" t="s">
        <v>255</v>
      </c>
      <c r="AH157" s="21">
        <v>1</v>
      </c>
      <c r="AI157" s="20" t="s">
        <v>168</v>
      </c>
      <c r="AJ157" s="20" t="s">
        <v>168</v>
      </c>
      <c r="AK157" s="17" t="s">
        <v>25</v>
      </c>
      <c r="AL157" s="17" t="s">
        <v>25</v>
      </c>
      <c r="AM157" s="17">
        <v>5.9</v>
      </c>
      <c r="AN157" s="17" t="s">
        <v>165</v>
      </c>
      <c r="AO157" s="22">
        <v>1</v>
      </c>
      <c r="AP157" s="22" t="s">
        <v>255</v>
      </c>
      <c r="AQ157" s="17" t="s">
        <v>25</v>
      </c>
      <c r="AR157" s="17">
        <v>89</v>
      </c>
      <c r="AS157" s="17">
        <v>368</v>
      </c>
      <c r="AT157" s="17">
        <v>200</v>
      </c>
      <c r="AU157" s="17">
        <v>4</v>
      </c>
      <c r="AV157" s="17">
        <v>1.6</v>
      </c>
      <c r="AW157" s="17">
        <v>1.4</v>
      </c>
      <c r="AX157" s="24">
        <v>5</v>
      </c>
      <c r="AY157" s="24">
        <v>0.8</v>
      </c>
      <c r="AZ157" s="21">
        <f t="shared" si="80"/>
        <v>3.5714285714285716</v>
      </c>
      <c r="BA157" s="21">
        <f t="shared" si="81"/>
        <v>2.8571428571428572</v>
      </c>
      <c r="BB157" s="39" t="s">
        <v>0</v>
      </c>
      <c r="BC157" s="39" t="s">
        <v>250</v>
      </c>
      <c r="BD157" s="39" t="s">
        <v>168</v>
      </c>
      <c r="BE157" s="39">
        <v>0</v>
      </c>
      <c r="BF157" s="20">
        <v>0</v>
      </c>
      <c r="BG157" s="20">
        <f t="shared" si="78"/>
        <v>2</v>
      </c>
      <c r="BH157" s="17" t="str">
        <f t="shared" si="85"/>
        <v>Ausente</v>
      </c>
    </row>
    <row r="158" spans="1:60" x14ac:dyDescent="0.25">
      <c r="A158" s="17">
        <v>104</v>
      </c>
      <c r="B158" s="16" t="s">
        <v>153</v>
      </c>
      <c r="D158" s="38">
        <v>72</v>
      </c>
      <c r="E158" s="19" t="str">
        <f>IF(D158="","-",IF(D158&lt;20,"Menor de 20 años",IF(D158&lt;35,"Entre 20 y 34 años",IF(D158&lt;50,"Entre 35 y 49 años",IF(D158&lt;65,"Entre 40 y 64 años","Mayor de 65 años")))))</f>
        <v>Mayor de 65 años</v>
      </c>
      <c r="F158" s="17" t="s">
        <v>21</v>
      </c>
      <c r="G158" s="17" t="s">
        <v>25</v>
      </c>
      <c r="H158" s="17" t="s">
        <v>25</v>
      </c>
      <c r="I158" s="17" t="s">
        <v>25</v>
      </c>
      <c r="J158" s="17" t="s">
        <v>25</v>
      </c>
      <c r="K158" s="17" t="s">
        <v>25</v>
      </c>
      <c r="L158" s="17" t="s">
        <v>25</v>
      </c>
      <c r="M158" s="17" t="s">
        <v>25</v>
      </c>
      <c r="N158" s="17">
        <v>70</v>
      </c>
      <c r="O158" s="17">
        <v>1.7</v>
      </c>
      <c r="P158" s="17">
        <v>17</v>
      </c>
      <c r="Q158" s="19">
        <f t="shared" si="87"/>
        <v>24.221453287197235</v>
      </c>
      <c r="R158" s="17" t="str">
        <f t="shared" si="93"/>
        <v>NORMOPESO</v>
      </c>
      <c r="S158" s="17">
        <v>93</v>
      </c>
      <c r="T158" s="21">
        <f t="shared" si="76"/>
        <v>5.4705882352941178</v>
      </c>
      <c r="U158" s="17">
        <v>2</v>
      </c>
      <c r="V158" s="19">
        <f t="shared" si="88"/>
        <v>28.202999999999992</v>
      </c>
      <c r="W158" s="17" t="str">
        <f t="shared" si="89"/>
        <v>normal</v>
      </c>
      <c r="X158" s="53" t="s">
        <v>267</v>
      </c>
      <c r="Y158" s="20">
        <f t="shared" si="90"/>
        <v>0</v>
      </c>
      <c r="Z158" s="17">
        <v>93</v>
      </c>
      <c r="AA158" s="21">
        <f t="shared" si="91"/>
        <v>1</v>
      </c>
      <c r="AB158" s="17" t="str">
        <f t="shared" si="92"/>
        <v>Obesidad Abdominal</v>
      </c>
      <c r="AC158" s="17">
        <v>120</v>
      </c>
      <c r="AD158" s="17">
        <v>80</v>
      </c>
      <c r="AE158" s="20">
        <f t="shared" si="77"/>
        <v>93.333333333333329</v>
      </c>
      <c r="AF158" s="20" t="s">
        <v>0</v>
      </c>
      <c r="AG158" s="20" t="s">
        <v>168</v>
      </c>
      <c r="AH158" s="21">
        <v>0</v>
      </c>
      <c r="AI158" s="20" t="s">
        <v>168</v>
      </c>
      <c r="AJ158" s="20" t="s">
        <v>168</v>
      </c>
      <c r="AK158" s="17" t="s">
        <v>25</v>
      </c>
      <c r="AL158" s="17" t="s">
        <v>25</v>
      </c>
      <c r="AM158" s="17">
        <v>4.3</v>
      </c>
      <c r="AN158" s="17" t="s">
        <v>168</v>
      </c>
      <c r="AO158" s="22">
        <v>0</v>
      </c>
      <c r="AP158" s="22" t="s">
        <v>168</v>
      </c>
      <c r="AQ158" s="17" t="s">
        <v>25</v>
      </c>
      <c r="AR158" s="17">
        <v>88.8</v>
      </c>
      <c r="AS158" s="17">
        <v>400</v>
      </c>
      <c r="AT158" s="17">
        <v>114</v>
      </c>
      <c r="AU158" s="17">
        <v>3.4</v>
      </c>
      <c r="AV158" s="17">
        <v>1.1000000000000001</v>
      </c>
      <c r="AW158" s="17">
        <v>1.5</v>
      </c>
      <c r="AX158" s="17">
        <v>4.1900000000000004</v>
      </c>
      <c r="AY158" s="17">
        <v>0.7</v>
      </c>
      <c r="AZ158" s="21">
        <f t="shared" si="80"/>
        <v>2.7933333333333334</v>
      </c>
      <c r="BA158" s="21">
        <f t="shared" si="81"/>
        <v>2.2666666666666666</v>
      </c>
      <c r="BB158" s="39" t="s">
        <v>0</v>
      </c>
      <c r="BC158" s="39" t="s">
        <v>250</v>
      </c>
      <c r="BD158" s="39" t="s">
        <v>168</v>
      </c>
      <c r="BE158" s="39">
        <v>0</v>
      </c>
      <c r="BF158" s="25">
        <v>0</v>
      </c>
      <c r="BG158" s="20">
        <f t="shared" si="78"/>
        <v>0</v>
      </c>
      <c r="BH158" s="17" t="str">
        <f t="shared" si="85"/>
        <v>Ausente</v>
      </c>
    </row>
    <row r="159" spans="1:60" ht="15.75" x14ac:dyDescent="0.25">
      <c r="A159" s="17">
        <v>44</v>
      </c>
      <c r="B159" s="16" t="s">
        <v>55</v>
      </c>
      <c r="C159" s="18">
        <v>25895</v>
      </c>
      <c r="D159" s="38">
        <f ca="1">IF(C159="","",(TODAY()-C159)/365)</f>
        <v>50.323287671232876</v>
      </c>
      <c r="E159" s="19" t="str">
        <f ca="1">IF(D159="","-",IF(D159&lt;20,"Menor de 20 años",IF(D159&lt;35,"Entre 20 y 34 años",IF(D159&lt;50,"Entre 35 y 49 años",IF(D159&lt;65,"Entre 40 y 64 años","Mayor de 65 años")))))</f>
        <v>Entre 40 y 64 años</v>
      </c>
      <c r="F159" s="17" t="s">
        <v>20</v>
      </c>
      <c r="G159" s="17" t="s">
        <v>25</v>
      </c>
      <c r="H159" s="17" t="s">
        <v>25</v>
      </c>
      <c r="I159" s="17" t="s">
        <v>24</v>
      </c>
      <c r="J159" s="17" t="s">
        <v>25</v>
      </c>
      <c r="K159" s="17" t="s">
        <v>25</v>
      </c>
      <c r="L159" s="17" t="s">
        <v>25</v>
      </c>
      <c r="M159" s="17" t="s">
        <v>25</v>
      </c>
      <c r="N159" s="17">
        <v>76.2</v>
      </c>
      <c r="O159" s="17">
        <v>1.7</v>
      </c>
      <c r="P159" s="17">
        <v>17</v>
      </c>
      <c r="Q159" s="19">
        <f t="shared" si="87"/>
        <v>26.36678200692042</v>
      </c>
      <c r="R159" s="17" t="str">
        <f t="shared" si="93"/>
        <v>SOBREPESO GRADO 1</v>
      </c>
      <c r="S159" s="17">
        <v>95</v>
      </c>
      <c r="T159" s="21">
        <f t="shared" si="76"/>
        <v>5.5882352941176467</v>
      </c>
      <c r="U159" s="17">
        <v>2</v>
      </c>
      <c r="V159" s="19">
        <f t="shared" ca="1" si="88"/>
        <v>43.426446575342467</v>
      </c>
      <c r="W159" s="17" t="str">
        <f t="shared" si="89"/>
        <v>Obesidad Abdominal</v>
      </c>
      <c r="X159" s="53" t="s">
        <v>263</v>
      </c>
      <c r="Y159" s="20">
        <f t="shared" si="90"/>
        <v>1</v>
      </c>
      <c r="Z159" s="17">
        <v>107</v>
      </c>
      <c r="AA159" s="21">
        <f t="shared" si="91"/>
        <v>0.88785046728971961</v>
      </c>
      <c r="AB159" s="17" t="str">
        <f t="shared" si="92"/>
        <v>Obesidad Abdominal</v>
      </c>
      <c r="AC159" s="17">
        <v>120</v>
      </c>
      <c r="AD159" s="17">
        <v>80</v>
      </c>
      <c r="AE159" s="20">
        <f t="shared" si="77"/>
        <v>93.333333333333329</v>
      </c>
      <c r="AF159" s="20" t="s">
        <v>0</v>
      </c>
      <c r="AG159" s="20" t="s">
        <v>168</v>
      </c>
      <c r="AH159" s="21">
        <v>0</v>
      </c>
      <c r="AI159" s="20" t="s">
        <v>166</v>
      </c>
      <c r="AJ159" s="20" t="s">
        <v>255</v>
      </c>
      <c r="AK159" s="17" t="s">
        <v>25</v>
      </c>
      <c r="AL159" s="17" t="s">
        <v>95</v>
      </c>
      <c r="AM159" s="17">
        <v>5.6</v>
      </c>
      <c r="AN159" s="17" t="s">
        <v>165</v>
      </c>
      <c r="AO159" s="22">
        <v>1</v>
      </c>
      <c r="AP159" s="22" t="s">
        <v>255</v>
      </c>
      <c r="AQ159" s="17" t="s">
        <v>25</v>
      </c>
      <c r="AR159" s="17">
        <v>80</v>
      </c>
      <c r="AS159" s="17">
        <v>422</v>
      </c>
      <c r="AT159" s="17">
        <v>102</v>
      </c>
      <c r="AU159" s="17">
        <v>3.8</v>
      </c>
      <c r="AV159" s="17">
        <v>1.55</v>
      </c>
      <c r="AW159" s="17">
        <v>1.5</v>
      </c>
      <c r="AX159" s="11">
        <v>2.96</v>
      </c>
      <c r="AY159" s="24">
        <v>0.3</v>
      </c>
      <c r="AZ159" s="21">
        <f t="shared" si="80"/>
        <v>1.9733333333333334</v>
      </c>
      <c r="BA159" s="21">
        <f t="shared" si="81"/>
        <v>2.5333333333333332</v>
      </c>
      <c r="BB159" s="39" t="s">
        <v>0</v>
      </c>
      <c r="BC159" s="39" t="s">
        <v>250</v>
      </c>
      <c r="BD159" s="39" t="s">
        <v>168</v>
      </c>
      <c r="BE159" s="39">
        <v>0</v>
      </c>
      <c r="BF159" s="20">
        <v>0</v>
      </c>
      <c r="BG159" s="20">
        <f t="shared" si="78"/>
        <v>2</v>
      </c>
      <c r="BH159" s="17" t="str">
        <f t="shared" si="85"/>
        <v>Ausente</v>
      </c>
    </row>
    <row r="160" spans="1:60" x14ac:dyDescent="0.25">
      <c r="A160" s="17">
        <v>56</v>
      </c>
      <c r="B160" s="16" t="s">
        <v>231</v>
      </c>
      <c r="D160" s="38">
        <v>31</v>
      </c>
      <c r="E160" s="19" t="s">
        <v>77</v>
      </c>
      <c r="F160" s="17" t="s">
        <v>21</v>
      </c>
      <c r="G160" s="17" t="s">
        <v>25</v>
      </c>
      <c r="H160" s="17" t="s">
        <v>25</v>
      </c>
      <c r="I160" s="17" t="s">
        <v>25</v>
      </c>
      <c r="J160" s="17" t="s">
        <v>25</v>
      </c>
      <c r="K160" s="17" t="s">
        <v>25</v>
      </c>
      <c r="L160" s="17" t="s">
        <v>25</v>
      </c>
      <c r="M160" s="17" t="s">
        <v>25</v>
      </c>
      <c r="N160" s="17">
        <v>71</v>
      </c>
      <c r="O160" s="17">
        <v>1.7</v>
      </c>
      <c r="P160" s="17">
        <v>17</v>
      </c>
      <c r="Q160" s="19">
        <f t="shared" si="87"/>
        <v>24.567474048442911</v>
      </c>
      <c r="R160" s="17" t="str">
        <f t="shared" si="93"/>
        <v>NORMOPESO</v>
      </c>
      <c r="S160" s="17">
        <v>97</v>
      </c>
      <c r="T160" s="21">
        <f t="shared" si="76"/>
        <v>5.7058823529411766</v>
      </c>
      <c r="U160" s="17">
        <v>2</v>
      </c>
      <c r="V160" s="19">
        <f t="shared" si="88"/>
        <v>26.329999999999995</v>
      </c>
      <c r="W160" s="17" t="str">
        <f t="shared" si="89"/>
        <v>alerta</v>
      </c>
      <c r="X160" s="53" t="s">
        <v>267</v>
      </c>
      <c r="Y160" s="20">
        <f t="shared" si="90"/>
        <v>0</v>
      </c>
      <c r="Z160" s="17">
        <v>97</v>
      </c>
      <c r="AA160" s="21">
        <f t="shared" si="91"/>
        <v>1</v>
      </c>
      <c r="AB160" s="17" t="str">
        <f t="shared" si="92"/>
        <v>Obesidad Abdominal</v>
      </c>
      <c r="AC160" s="17">
        <v>120</v>
      </c>
      <c r="AD160" s="17">
        <v>70</v>
      </c>
      <c r="AE160" s="20">
        <f t="shared" si="77"/>
        <v>86.666666666666671</v>
      </c>
      <c r="AF160" s="20" t="s">
        <v>0</v>
      </c>
      <c r="AG160" s="20" t="s">
        <v>168</v>
      </c>
      <c r="AH160" s="21">
        <v>0</v>
      </c>
      <c r="AI160" s="20" t="s">
        <v>168</v>
      </c>
      <c r="AJ160" s="20" t="s">
        <v>168</v>
      </c>
      <c r="AK160" s="17" t="s">
        <v>25</v>
      </c>
      <c r="AL160" s="17" t="s">
        <v>25</v>
      </c>
      <c r="AM160" s="17">
        <v>5</v>
      </c>
      <c r="AN160" s="17" t="s">
        <v>168</v>
      </c>
      <c r="AO160" s="22">
        <v>0</v>
      </c>
      <c r="AP160" s="22" t="s">
        <v>168</v>
      </c>
      <c r="AQ160" s="17" t="s">
        <v>25</v>
      </c>
      <c r="AR160" s="17">
        <v>102</v>
      </c>
      <c r="AS160" s="17">
        <v>400</v>
      </c>
      <c r="AT160" s="17">
        <v>224</v>
      </c>
      <c r="AU160" s="17">
        <v>4.2300000000000004</v>
      </c>
      <c r="AV160" s="17">
        <v>1</v>
      </c>
      <c r="AW160" s="17">
        <v>1.35</v>
      </c>
      <c r="AX160" s="17">
        <v>2</v>
      </c>
      <c r="AY160" s="17">
        <v>0.7</v>
      </c>
      <c r="AZ160" s="21">
        <f t="shared" si="80"/>
        <v>1.4814814814814814</v>
      </c>
      <c r="BA160" s="21">
        <f t="shared" si="81"/>
        <v>3.1333333333333333</v>
      </c>
      <c r="BB160" s="39" t="s">
        <v>0</v>
      </c>
      <c r="BC160" s="39" t="s">
        <v>250</v>
      </c>
      <c r="BD160" s="39" t="s">
        <v>168</v>
      </c>
      <c r="BE160" s="39">
        <v>0</v>
      </c>
      <c r="BF160" s="39">
        <v>0</v>
      </c>
      <c r="BG160" s="20">
        <f t="shared" si="78"/>
        <v>0</v>
      </c>
      <c r="BH160" s="17" t="str">
        <f t="shared" si="85"/>
        <v>Ausente</v>
      </c>
    </row>
    <row r="161" spans="1:60" x14ac:dyDescent="0.25">
      <c r="A161" s="17">
        <v>142</v>
      </c>
      <c r="B161" s="16" t="s">
        <v>232</v>
      </c>
      <c r="C161" s="18">
        <v>24098</v>
      </c>
      <c r="D161" s="38">
        <f t="shared" ref="D161:D192" ca="1" si="94">IF(C161="","",(TODAY()-C161)/365)</f>
        <v>55.246575342465754</v>
      </c>
      <c r="E161" s="19" t="str">
        <f t="shared" ref="E161:E192" ca="1" si="95">IF(D161="","-",IF(D161&lt;20,"Menor de 20 años",IF(D161&lt;35,"Entre 20 y 34 años",IF(D161&lt;50,"Entre 35 y 49 años",IF(D161&lt;65,"Entre 40 y 64 años","Mayor de 65 años")))))</f>
        <v>Entre 40 y 64 años</v>
      </c>
      <c r="F161" s="17" t="s">
        <v>20</v>
      </c>
      <c r="G161" s="17" t="s">
        <v>25</v>
      </c>
      <c r="H161" s="17" t="s">
        <v>25</v>
      </c>
      <c r="I161" s="17" t="s">
        <v>25</v>
      </c>
      <c r="J161" s="17" t="s">
        <v>25</v>
      </c>
      <c r="K161" s="17" t="s">
        <v>25</v>
      </c>
      <c r="L161" s="17" t="s">
        <v>25</v>
      </c>
      <c r="M161" s="17" t="s">
        <v>25</v>
      </c>
      <c r="N161" s="17">
        <v>51.5</v>
      </c>
      <c r="O161" s="17">
        <v>1.5</v>
      </c>
      <c r="P161" s="17">
        <v>15</v>
      </c>
      <c r="Q161" s="19">
        <f t="shared" si="87"/>
        <v>22.888888888888889</v>
      </c>
      <c r="R161" s="17" t="str">
        <f t="shared" si="93"/>
        <v>NORMOPESO</v>
      </c>
      <c r="S161" s="17">
        <v>86</v>
      </c>
      <c r="T161" s="21">
        <f t="shared" si="76"/>
        <v>5.7333333333333334</v>
      </c>
      <c r="U161" s="17">
        <v>2</v>
      </c>
      <c r="V161" s="19">
        <f t="shared" ca="1" si="88"/>
        <v>40.563493150684927</v>
      </c>
      <c r="W161" s="17" t="str">
        <f t="shared" si="89"/>
        <v>alerta</v>
      </c>
      <c r="X161" s="53" t="s">
        <v>267</v>
      </c>
      <c r="Y161" s="20">
        <f t="shared" si="90"/>
        <v>0</v>
      </c>
      <c r="Z161" s="17">
        <v>92</v>
      </c>
      <c r="AA161" s="21">
        <f t="shared" si="91"/>
        <v>0.93478260869565222</v>
      </c>
      <c r="AB161" s="17" t="str">
        <f t="shared" si="92"/>
        <v>Obesidad Abdominal</v>
      </c>
      <c r="AC161" s="17">
        <v>120</v>
      </c>
      <c r="AD161" s="17">
        <v>70</v>
      </c>
      <c r="AE161" s="20">
        <f t="shared" si="77"/>
        <v>86.666666666666671</v>
      </c>
      <c r="AF161" s="20" t="s">
        <v>0</v>
      </c>
      <c r="AG161" s="20" t="s">
        <v>168</v>
      </c>
      <c r="AH161" s="21">
        <v>0</v>
      </c>
      <c r="AI161" s="20" t="s">
        <v>168</v>
      </c>
      <c r="AJ161" s="20" t="s">
        <v>168</v>
      </c>
      <c r="AK161" s="17" t="s">
        <v>25</v>
      </c>
      <c r="AL161" s="17" t="s">
        <v>25</v>
      </c>
      <c r="AM161" s="17">
        <v>4.3</v>
      </c>
      <c r="AN161" s="17" t="s">
        <v>168</v>
      </c>
      <c r="AO161" s="22">
        <v>0</v>
      </c>
      <c r="AP161" s="22" t="s">
        <v>168</v>
      </c>
      <c r="AQ161" s="17" t="s">
        <v>25</v>
      </c>
      <c r="AR161" s="17">
        <v>85</v>
      </c>
      <c r="AS161" s="17">
        <v>231</v>
      </c>
      <c r="AT161" s="17">
        <v>98</v>
      </c>
      <c r="AU161" s="17">
        <v>4.8</v>
      </c>
      <c r="AV161" s="17">
        <v>0.94</v>
      </c>
      <c r="AW161" s="17">
        <v>1.6</v>
      </c>
      <c r="AX161" s="24">
        <v>4.0999999999999996</v>
      </c>
      <c r="AY161" s="24">
        <v>0.57999999999999996</v>
      </c>
      <c r="AZ161" s="21">
        <f t="shared" si="80"/>
        <v>2.5624999999999996</v>
      </c>
      <c r="BA161" s="21">
        <f t="shared" si="81"/>
        <v>2.9999999999999996</v>
      </c>
      <c r="BB161" s="39" t="s">
        <v>0</v>
      </c>
      <c r="BC161" s="39" t="s">
        <v>250</v>
      </c>
      <c r="BD161" s="39" t="s">
        <v>168</v>
      </c>
      <c r="BE161" s="42">
        <v>0</v>
      </c>
      <c r="BF161" s="20">
        <v>0</v>
      </c>
      <c r="BG161" s="20">
        <f t="shared" si="78"/>
        <v>0</v>
      </c>
      <c r="BH161" s="17" t="str">
        <f t="shared" si="85"/>
        <v>Ausente</v>
      </c>
    </row>
    <row r="162" spans="1:60" x14ac:dyDescent="0.25">
      <c r="A162" s="17">
        <v>2</v>
      </c>
      <c r="B162" s="16" t="s">
        <v>128</v>
      </c>
      <c r="C162" s="18">
        <v>19757</v>
      </c>
      <c r="D162" s="38">
        <f t="shared" ca="1" si="94"/>
        <v>67.139726027397259</v>
      </c>
      <c r="E162" s="19" t="str">
        <f t="shared" ca="1" si="95"/>
        <v>Mayor de 65 años</v>
      </c>
      <c r="F162" s="17" t="s">
        <v>21</v>
      </c>
      <c r="G162" s="17" t="s">
        <v>25</v>
      </c>
      <c r="H162" s="17" t="s">
        <v>25</v>
      </c>
      <c r="I162" s="17" t="s">
        <v>24</v>
      </c>
      <c r="J162" s="17" t="s">
        <v>25</v>
      </c>
      <c r="K162" s="17" t="s">
        <v>24</v>
      </c>
      <c r="L162" s="17" t="s">
        <v>25</v>
      </c>
      <c r="M162" s="17" t="s">
        <v>25</v>
      </c>
      <c r="N162" s="17">
        <v>87</v>
      </c>
      <c r="O162" s="17">
        <v>1.7</v>
      </c>
      <c r="P162" s="17">
        <v>17</v>
      </c>
      <c r="Q162" s="19">
        <f t="shared" si="87"/>
        <v>30.103806228373706</v>
      </c>
      <c r="R162" s="17" t="str">
        <f t="shared" si="93"/>
        <v>Obesidad grado 1</v>
      </c>
      <c r="S162" s="17">
        <v>103</v>
      </c>
      <c r="T162" s="21">
        <f t="shared" ref="T162:T165" si="96">S162/P162</f>
        <v>6.0588235294117645</v>
      </c>
      <c r="U162" s="17">
        <v>2</v>
      </c>
      <c r="V162" s="19">
        <f t="shared" ca="1" si="88"/>
        <v>33.382112328767121</v>
      </c>
      <c r="W162" s="17" t="str">
        <f t="shared" si="89"/>
        <v>Obesidad Abdominal</v>
      </c>
      <c r="X162" s="53" t="s">
        <v>264</v>
      </c>
      <c r="Y162" s="20">
        <f t="shared" si="90"/>
        <v>1</v>
      </c>
      <c r="Z162" s="17">
        <v>105</v>
      </c>
      <c r="AA162" s="21">
        <f t="shared" si="91"/>
        <v>0.98095238095238091</v>
      </c>
      <c r="AB162" s="17" t="str">
        <f t="shared" si="92"/>
        <v>Obesidad Abdominal</v>
      </c>
      <c r="AC162" s="17">
        <v>130</v>
      </c>
      <c r="AD162" s="17">
        <v>80</v>
      </c>
      <c r="AE162" s="20">
        <f t="shared" ref="AE162:AE165" si="97">(AC162+2*AD162)/3</f>
        <v>96.666666666666671</v>
      </c>
      <c r="AF162" s="20" t="s">
        <v>166</v>
      </c>
      <c r="AG162" s="20" t="s">
        <v>255</v>
      </c>
      <c r="AH162" s="21">
        <v>1</v>
      </c>
      <c r="AI162" s="20" t="s">
        <v>166</v>
      </c>
      <c r="AJ162" s="20" t="s">
        <v>255</v>
      </c>
      <c r="AK162" s="17" t="s">
        <v>24</v>
      </c>
      <c r="AL162" s="17" t="s">
        <v>28</v>
      </c>
      <c r="AM162" s="17">
        <v>6.2</v>
      </c>
      <c r="AN162" s="17" t="s">
        <v>165</v>
      </c>
      <c r="AO162" s="22">
        <v>1</v>
      </c>
      <c r="AP162" s="22" t="s">
        <v>255</v>
      </c>
      <c r="AQ162" s="17" t="s">
        <v>25</v>
      </c>
      <c r="AR162" s="17">
        <v>100</v>
      </c>
      <c r="AS162" s="17">
        <v>400</v>
      </c>
      <c r="AT162" s="17">
        <v>290</v>
      </c>
      <c r="AU162" s="17">
        <v>5.8</v>
      </c>
      <c r="AV162" s="17">
        <v>2</v>
      </c>
      <c r="AW162" s="17">
        <v>0.9</v>
      </c>
      <c r="AX162" s="24">
        <v>5</v>
      </c>
      <c r="AY162" s="24">
        <v>1.1000000000000001</v>
      </c>
      <c r="AZ162" s="21">
        <f t="shared" si="80"/>
        <v>5.5555555555555554</v>
      </c>
      <c r="BA162" s="21">
        <f t="shared" si="81"/>
        <v>6.4444444444444438</v>
      </c>
      <c r="BB162" s="26" t="s">
        <v>173</v>
      </c>
      <c r="BC162" s="26" t="s">
        <v>248</v>
      </c>
      <c r="BD162" s="26" t="s">
        <v>255</v>
      </c>
      <c r="BE162" s="25">
        <v>1</v>
      </c>
      <c r="BF162" s="40">
        <v>1</v>
      </c>
      <c r="BG162" s="20">
        <f t="shared" ref="BG162:BG165" si="98">Y162+AH162+AO162+BE162+BF162</f>
        <v>5</v>
      </c>
      <c r="BH162" s="17" t="s">
        <v>255</v>
      </c>
    </row>
    <row r="163" spans="1:60" ht="15.75" x14ac:dyDescent="0.25">
      <c r="A163" s="17">
        <v>8</v>
      </c>
      <c r="B163" s="16" t="s">
        <v>126</v>
      </c>
      <c r="C163" s="18">
        <v>32089</v>
      </c>
      <c r="D163" s="38">
        <f t="shared" ca="1" si="94"/>
        <v>33.353424657534248</v>
      </c>
      <c r="E163" s="19" t="str">
        <f t="shared" ca="1" si="95"/>
        <v>Entre 20 y 34 años</v>
      </c>
      <c r="F163" s="17" t="s">
        <v>20</v>
      </c>
      <c r="G163" s="17" t="s">
        <v>25</v>
      </c>
      <c r="H163" s="17" t="s">
        <v>25</v>
      </c>
      <c r="I163" s="17" t="s">
        <v>25</v>
      </c>
      <c r="J163" s="17" t="s">
        <v>25</v>
      </c>
      <c r="K163" s="17" t="s">
        <v>25</v>
      </c>
      <c r="L163" s="17" t="s">
        <v>25</v>
      </c>
      <c r="M163" s="17" t="s">
        <v>25</v>
      </c>
      <c r="N163" s="17">
        <v>72.5</v>
      </c>
      <c r="O163" s="17">
        <v>1.6</v>
      </c>
      <c r="P163" s="17">
        <v>16</v>
      </c>
      <c r="Q163" s="19">
        <f t="shared" si="87"/>
        <v>28.320312499999993</v>
      </c>
      <c r="R163" s="17" t="str">
        <f t="shared" si="93"/>
        <v>SOBREPESO GRADO 2</v>
      </c>
      <c r="S163" s="17">
        <v>97</v>
      </c>
      <c r="T163" s="21">
        <f t="shared" si="96"/>
        <v>6.0625</v>
      </c>
      <c r="U163" s="17">
        <v>2</v>
      </c>
      <c r="V163" s="19">
        <f t="shared" ca="1" si="88"/>
        <v>40.554106849315069</v>
      </c>
      <c r="W163" s="17" t="str">
        <f t="shared" si="89"/>
        <v>Obesidad Abdominal</v>
      </c>
      <c r="X163" s="53" t="s">
        <v>263</v>
      </c>
      <c r="Y163" s="20">
        <f t="shared" si="90"/>
        <v>1</v>
      </c>
      <c r="Z163" s="17">
        <v>110</v>
      </c>
      <c r="AA163" s="21">
        <f t="shared" si="91"/>
        <v>0.88181818181818183</v>
      </c>
      <c r="AB163" s="17" t="str">
        <f t="shared" si="92"/>
        <v>Obesidad Abdominal</v>
      </c>
      <c r="AC163" s="17">
        <v>125</v>
      </c>
      <c r="AD163" s="17">
        <v>85</v>
      </c>
      <c r="AE163" s="20">
        <f t="shared" si="97"/>
        <v>98.333333333333329</v>
      </c>
      <c r="AF163" s="20" t="s">
        <v>0</v>
      </c>
      <c r="AG163" s="20" t="s">
        <v>168</v>
      </c>
      <c r="AH163" s="21">
        <v>0</v>
      </c>
      <c r="AI163" s="20" t="s">
        <v>165</v>
      </c>
      <c r="AJ163" s="20" t="s">
        <v>255</v>
      </c>
      <c r="AK163" s="17" t="s">
        <v>25</v>
      </c>
      <c r="AL163" s="17" t="s">
        <v>28</v>
      </c>
      <c r="AM163" s="17">
        <v>4.75</v>
      </c>
      <c r="AN163" s="17" t="s">
        <v>168</v>
      </c>
      <c r="AO163" s="22">
        <v>0</v>
      </c>
      <c r="AP163" s="22" t="s">
        <v>168</v>
      </c>
      <c r="AQ163" s="17" t="s">
        <v>25</v>
      </c>
      <c r="AR163" s="17">
        <v>90.6</v>
      </c>
      <c r="AS163" s="17">
        <v>385</v>
      </c>
      <c r="AT163" s="17">
        <v>74</v>
      </c>
      <c r="AU163" s="17">
        <v>5.3</v>
      </c>
      <c r="AV163" s="17">
        <v>1.67</v>
      </c>
      <c r="AW163" s="17">
        <v>0.65</v>
      </c>
      <c r="AX163" s="11">
        <v>5.92</v>
      </c>
      <c r="AY163" s="24">
        <v>0.81</v>
      </c>
      <c r="AZ163" s="21">
        <f t="shared" si="80"/>
        <v>9.1076923076923073</v>
      </c>
      <c r="BA163" s="21">
        <f t="shared" si="81"/>
        <v>8.1538461538461533</v>
      </c>
      <c r="BB163" s="41" t="s">
        <v>172</v>
      </c>
      <c r="BC163" s="26" t="s">
        <v>248</v>
      </c>
      <c r="BD163" s="26" t="s">
        <v>255</v>
      </c>
      <c r="BE163" s="39">
        <v>1</v>
      </c>
      <c r="BF163" s="40">
        <v>1</v>
      </c>
      <c r="BG163" s="20">
        <f t="shared" si="98"/>
        <v>3</v>
      </c>
      <c r="BH163" s="17" t="s">
        <v>255</v>
      </c>
    </row>
    <row r="164" spans="1:60" x14ac:dyDescent="0.25">
      <c r="A164" s="17">
        <v>107</v>
      </c>
      <c r="B164" s="16" t="s">
        <v>147</v>
      </c>
      <c r="C164" s="18">
        <v>25039</v>
      </c>
      <c r="D164" s="38">
        <f t="shared" ca="1" si="94"/>
        <v>52.668493150684931</v>
      </c>
      <c r="E164" s="19" t="str">
        <f t="shared" ca="1" si="95"/>
        <v>Entre 40 y 64 años</v>
      </c>
      <c r="F164" s="17" t="s">
        <v>20</v>
      </c>
      <c r="G164" s="17" t="s">
        <v>25</v>
      </c>
      <c r="H164" s="17" t="s">
        <v>25</v>
      </c>
      <c r="I164" s="17" t="s">
        <v>25</v>
      </c>
      <c r="J164" s="17" t="s">
        <v>25</v>
      </c>
      <c r="K164" s="17" t="s">
        <v>25</v>
      </c>
      <c r="L164" s="17" t="s">
        <v>25</v>
      </c>
      <c r="M164" s="17" t="s">
        <v>25</v>
      </c>
      <c r="N164" s="17">
        <v>103</v>
      </c>
      <c r="O164" s="17">
        <v>1.7</v>
      </c>
      <c r="P164" s="17">
        <v>17</v>
      </c>
      <c r="Q164" s="19">
        <f t="shared" si="87"/>
        <v>35.640138408304502</v>
      </c>
      <c r="R164" s="17" t="str">
        <f t="shared" si="93"/>
        <v>OBESO Grado 2</v>
      </c>
      <c r="S164" s="17">
        <v>110</v>
      </c>
      <c r="T164" s="21">
        <f t="shared" si="96"/>
        <v>6.4705882352941178</v>
      </c>
      <c r="U164" s="17">
        <v>2</v>
      </c>
      <c r="V164" s="19">
        <f t="shared" ca="1" si="88"/>
        <v>50.529736986301373</v>
      </c>
      <c r="W164" s="17" t="str">
        <f t="shared" si="89"/>
        <v>Obesidad Abdominal</v>
      </c>
      <c r="X164" s="53" t="s">
        <v>264</v>
      </c>
      <c r="Y164" s="20">
        <f t="shared" si="90"/>
        <v>1</v>
      </c>
      <c r="Z164" s="17">
        <v>121</v>
      </c>
      <c r="AA164" s="21">
        <f t="shared" si="91"/>
        <v>0.90909090909090906</v>
      </c>
      <c r="AB164" s="17" t="str">
        <f t="shared" si="92"/>
        <v>Obesidad Abdominal</v>
      </c>
      <c r="AC164" s="17">
        <v>130</v>
      </c>
      <c r="AD164" s="17">
        <v>80</v>
      </c>
      <c r="AE164" s="20">
        <f t="shared" si="97"/>
        <v>96.666666666666671</v>
      </c>
      <c r="AF164" s="20" t="s">
        <v>0</v>
      </c>
      <c r="AG164" s="20" t="s">
        <v>168</v>
      </c>
      <c r="AH164" s="21">
        <v>0</v>
      </c>
      <c r="AI164" s="20" t="s">
        <v>165</v>
      </c>
      <c r="AJ164" s="20" t="s">
        <v>255</v>
      </c>
      <c r="AK164" s="17" t="s">
        <v>25</v>
      </c>
      <c r="AL164" s="17" t="s">
        <v>28</v>
      </c>
      <c r="AM164" s="17">
        <v>6</v>
      </c>
      <c r="AN164" s="17" t="s">
        <v>165</v>
      </c>
      <c r="AO164" s="22">
        <v>1</v>
      </c>
      <c r="AP164" s="22" t="s">
        <v>255</v>
      </c>
      <c r="AQ164" s="17" t="s">
        <v>25</v>
      </c>
      <c r="AR164" s="17">
        <v>99</v>
      </c>
      <c r="AS164" s="17">
        <v>357</v>
      </c>
      <c r="AT164" s="17">
        <v>231</v>
      </c>
      <c r="AU164" s="17">
        <v>5.4</v>
      </c>
      <c r="AV164" s="17">
        <v>1.6</v>
      </c>
      <c r="AW164" s="17">
        <v>1.6</v>
      </c>
      <c r="AX164" s="24">
        <v>3.7</v>
      </c>
      <c r="AY164" s="24">
        <v>0.44</v>
      </c>
      <c r="AZ164" s="21">
        <f t="shared" si="80"/>
        <v>2.3125</v>
      </c>
      <c r="BA164" s="21">
        <f t="shared" si="81"/>
        <v>3.375</v>
      </c>
      <c r="BB164" s="41" t="s">
        <v>172</v>
      </c>
      <c r="BC164" s="26" t="s">
        <v>248</v>
      </c>
      <c r="BD164" s="26" t="s">
        <v>255</v>
      </c>
      <c r="BE164" s="42">
        <v>0</v>
      </c>
      <c r="BF164" s="20">
        <v>0</v>
      </c>
      <c r="BG164" s="20">
        <f t="shared" si="98"/>
        <v>2</v>
      </c>
      <c r="BH164" s="17" t="str">
        <f>IF(BG164&gt;2,"Sindrome Metabolico","Ausente")</f>
        <v>Ausente</v>
      </c>
    </row>
    <row r="165" spans="1:60" x14ac:dyDescent="0.25">
      <c r="A165" s="17">
        <v>80</v>
      </c>
      <c r="B165" s="16" t="s">
        <v>49</v>
      </c>
      <c r="C165" s="18">
        <v>21856</v>
      </c>
      <c r="D165" s="38">
        <f t="shared" ca="1" si="94"/>
        <v>61.389041095890413</v>
      </c>
      <c r="E165" s="19" t="str">
        <f t="shared" ca="1" si="95"/>
        <v>Entre 40 y 64 años</v>
      </c>
      <c r="F165" s="17" t="s">
        <v>20</v>
      </c>
      <c r="G165" s="17" t="s">
        <v>25</v>
      </c>
      <c r="H165" s="17" t="s">
        <v>25</v>
      </c>
      <c r="I165" s="17" t="s">
        <v>25</v>
      </c>
      <c r="J165" s="17" t="s">
        <v>25</v>
      </c>
      <c r="K165" s="17" t="s">
        <v>24</v>
      </c>
      <c r="L165" s="17" t="s">
        <v>25</v>
      </c>
      <c r="M165" s="17" t="s">
        <v>25</v>
      </c>
      <c r="N165" s="17">
        <v>100</v>
      </c>
      <c r="O165" s="17">
        <v>1.5</v>
      </c>
      <c r="P165" s="17">
        <v>15</v>
      </c>
      <c r="Q165" s="19">
        <f t="shared" si="87"/>
        <v>44.444444444444443</v>
      </c>
      <c r="R165" s="17" t="str">
        <f t="shared" si="93"/>
        <v>OBESO Grado 3</v>
      </c>
      <c r="S165" s="17">
        <v>111</v>
      </c>
      <c r="T165" s="21">
        <f t="shared" si="96"/>
        <v>7.4</v>
      </c>
      <c r="U165" s="17">
        <v>2</v>
      </c>
      <c r="V165" s="19">
        <f t="shared" ca="1" si="88"/>
        <v>52.895978082191782</v>
      </c>
      <c r="W165" s="17" t="str">
        <f t="shared" si="89"/>
        <v>Obesidad Abdominal</v>
      </c>
      <c r="X165" s="53" t="s">
        <v>265</v>
      </c>
      <c r="Y165" s="20">
        <f t="shared" si="90"/>
        <v>1</v>
      </c>
      <c r="Z165" s="17">
        <v>132</v>
      </c>
      <c r="AA165" s="21">
        <f t="shared" si="91"/>
        <v>0.84090909090909094</v>
      </c>
      <c r="AB165" s="17" t="str">
        <f t="shared" si="92"/>
        <v>Obesidad Abdominal</v>
      </c>
      <c r="AC165" s="17">
        <v>130</v>
      </c>
      <c r="AD165" s="17">
        <v>80</v>
      </c>
      <c r="AE165" s="20">
        <f t="shared" si="97"/>
        <v>96.666666666666671</v>
      </c>
      <c r="AF165" s="20" t="s">
        <v>0</v>
      </c>
      <c r="AG165" s="20" t="s">
        <v>168</v>
      </c>
      <c r="AH165" s="21">
        <v>0</v>
      </c>
      <c r="AI165" s="20" t="s">
        <v>165</v>
      </c>
      <c r="AJ165" s="20" t="s">
        <v>255</v>
      </c>
      <c r="AK165" s="17" t="s">
        <v>25</v>
      </c>
      <c r="AL165" s="17" t="s">
        <v>95</v>
      </c>
      <c r="AM165" s="17">
        <v>4.9000000000000004</v>
      </c>
      <c r="AN165" s="17" t="s">
        <v>168</v>
      </c>
      <c r="AO165" s="22">
        <v>0</v>
      </c>
      <c r="AP165" s="22" t="s">
        <v>168</v>
      </c>
      <c r="AQ165" s="17" t="s">
        <v>25</v>
      </c>
      <c r="AR165" s="17">
        <v>157</v>
      </c>
      <c r="AS165" s="17">
        <v>454</v>
      </c>
      <c r="AT165" s="17">
        <v>199</v>
      </c>
      <c r="AU165" s="17">
        <v>6.1</v>
      </c>
      <c r="AV165" s="17">
        <v>1.9</v>
      </c>
      <c r="AW165" s="17">
        <v>1.5</v>
      </c>
      <c r="AX165" s="24">
        <v>5</v>
      </c>
      <c r="AY165" s="24">
        <v>1</v>
      </c>
      <c r="AZ165" s="21">
        <f t="shared" si="80"/>
        <v>3.3333333333333335</v>
      </c>
      <c r="BA165" s="21">
        <f t="shared" si="81"/>
        <v>4.0666666666666664</v>
      </c>
      <c r="BB165" s="26" t="s">
        <v>173</v>
      </c>
      <c r="BC165" s="26" t="s">
        <v>248</v>
      </c>
      <c r="BD165" s="26" t="s">
        <v>255</v>
      </c>
      <c r="BE165" s="25">
        <v>1</v>
      </c>
      <c r="BF165" s="20">
        <v>0</v>
      </c>
      <c r="BG165" s="20">
        <f t="shared" si="98"/>
        <v>2</v>
      </c>
      <c r="BH165" s="17" t="str">
        <f>IF(BG165&gt;2,"Sindrome Metabolico","Ausente")</f>
        <v>Ausente</v>
      </c>
    </row>
    <row r="166" spans="1:60" x14ac:dyDescent="0.25">
      <c r="A166" s="17">
        <v>165</v>
      </c>
      <c r="D166" s="38" t="str">
        <f t="shared" ca="1" si="94"/>
        <v/>
      </c>
      <c r="E166" s="19" t="str">
        <f t="shared" ca="1" si="95"/>
        <v>-</v>
      </c>
      <c r="Q166" s="19" t="str">
        <f t="shared" si="87"/>
        <v>-</v>
      </c>
      <c r="R166" s="17" t="str">
        <f t="shared" si="93"/>
        <v>-</v>
      </c>
      <c r="T166" s="21"/>
      <c r="V166" s="19" t="str">
        <f t="shared" si="88"/>
        <v>-</v>
      </c>
      <c r="W166" s="17" t="str">
        <f t="shared" si="89"/>
        <v>-</v>
      </c>
      <c r="AA166" s="21" t="str">
        <f t="shared" si="91"/>
        <v>-</v>
      </c>
      <c r="AB166" s="17" t="str">
        <f t="shared" si="92"/>
        <v>-</v>
      </c>
      <c r="AX166" s="24"/>
      <c r="AY166" s="24"/>
      <c r="BA166" s="21"/>
      <c r="BB166" s="21"/>
      <c r="BC166" s="26"/>
      <c r="BD166" s="26"/>
      <c r="BE166" s="26"/>
      <c r="BF166" s="21"/>
      <c r="BG166" s="20"/>
    </row>
    <row r="167" spans="1:60" x14ac:dyDescent="0.25">
      <c r="A167" s="17">
        <v>166</v>
      </c>
      <c r="D167" s="38" t="str">
        <f t="shared" ca="1" si="94"/>
        <v/>
      </c>
      <c r="E167" s="19" t="str">
        <f t="shared" ca="1" si="95"/>
        <v>-</v>
      </c>
      <c r="Q167" s="19" t="str">
        <f t="shared" si="87"/>
        <v>-</v>
      </c>
      <c r="R167" s="17" t="str">
        <f t="shared" si="93"/>
        <v>-</v>
      </c>
      <c r="T167" s="21"/>
      <c r="V167" s="19" t="str">
        <f t="shared" si="88"/>
        <v>-</v>
      </c>
      <c r="W167" s="17" t="str">
        <f t="shared" si="89"/>
        <v>-</v>
      </c>
      <c r="AA167" s="21" t="str">
        <f t="shared" si="91"/>
        <v>-</v>
      </c>
      <c r="AB167" s="17" t="str">
        <f t="shared" si="92"/>
        <v>-</v>
      </c>
      <c r="AX167" s="24"/>
      <c r="AY167" s="24"/>
      <c r="BA167" s="21"/>
      <c r="BB167" s="21"/>
      <c r="BC167" s="21"/>
      <c r="BD167" s="21"/>
      <c r="BE167" s="21"/>
      <c r="BF167" s="21"/>
      <c r="BG167" s="20"/>
    </row>
    <row r="168" spans="1:60" x14ac:dyDescent="0.25">
      <c r="A168" s="17">
        <v>167</v>
      </c>
      <c r="D168" s="38" t="str">
        <f t="shared" ca="1" si="94"/>
        <v/>
      </c>
      <c r="E168" s="19" t="str">
        <f t="shared" ca="1" si="95"/>
        <v>-</v>
      </c>
      <c r="Q168" s="19" t="str">
        <f t="shared" si="87"/>
        <v>-</v>
      </c>
      <c r="R168" s="17" t="str">
        <f t="shared" si="93"/>
        <v>-</v>
      </c>
      <c r="T168" s="21"/>
      <c r="V168" s="19" t="str">
        <f t="shared" si="88"/>
        <v>-</v>
      </c>
      <c r="W168" s="17" t="str">
        <f t="shared" si="89"/>
        <v>-</v>
      </c>
      <c r="AA168" s="21" t="str">
        <f t="shared" si="91"/>
        <v>-</v>
      </c>
      <c r="AB168" s="17" t="str">
        <f t="shared" si="92"/>
        <v>-</v>
      </c>
      <c r="AX168" s="24"/>
      <c r="AY168" s="24"/>
      <c r="BA168" s="21"/>
      <c r="BB168" s="21"/>
      <c r="BC168" s="21"/>
      <c r="BD168" s="21"/>
      <c r="BE168" s="21"/>
      <c r="BF168" s="21"/>
      <c r="BG168" s="20"/>
    </row>
    <row r="169" spans="1:60" x14ac:dyDescent="0.25">
      <c r="A169" s="17">
        <v>168</v>
      </c>
      <c r="D169" s="38" t="str">
        <f t="shared" ca="1" si="94"/>
        <v/>
      </c>
      <c r="E169" s="19" t="str">
        <f t="shared" ca="1" si="95"/>
        <v>-</v>
      </c>
      <c r="Q169" s="19" t="str">
        <f t="shared" si="87"/>
        <v>-</v>
      </c>
      <c r="R169" s="17" t="str">
        <f t="shared" si="93"/>
        <v>-</v>
      </c>
      <c r="T169" s="21"/>
      <c r="V169" s="19" t="str">
        <f t="shared" si="88"/>
        <v>-</v>
      </c>
      <c r="W169" s="17" t="str">
        <f t="shared" si="89"/>
        <v>-</v>
      </c>
      <c r="AA169" s="21" t="str">
        <f t="shared" si="91"/>
        <v>-</v>
      </c>
      <c r="AB169" s="17" t="str">
        <f t="shared" si="92"/>
        <v>-</v>
      </c>
      <c r="AX169" s="24"/>
      <c r="AY169" s="24"/>
      <c r="BA169" s="21"/>
      <c r="BB169" s="21"/>
      <c r="BC169" s="21"/>
      <c r="BD169" s="21"/>
      <c r="BE169" s="21"/>
      <c r="BF169" s="21"/>
      <c r="BG169" s="20"/>
    </row>
    <row r="170" spans="1:60" x14ac:dyDescent="0.25">
      <c r="A170" s="17">
        <v>169</v>
      </c>
      <c r="D170" s="38" t="str">
        <f t="shared" ca="1" si="94"/>
        <v/>
      </c>
      <c r="E170" s="19" t="str">
        <f t="shared" ca="1" si="95"/>
        <v>-</v>
      </c>
      <c r="Q170" s="19" t="str">
        <f t="shared" si="87"/>
        <v>-</v>
      </c>
      <c r="R170" s="17" t="str">
        <f t="shared" si="93"/>
        <v>-</v>
      </c>
      <c r="T170" s="21"/>
      <c r="V170" s="19" t="str">
        <f t="shared" si="88"/>
        <v>-</v>
      </c>
      <c r="W170" s="17" t="str">
        <f t="shared" si="89"/>
        <v>-</v>
      </c>
      <c r="AA170" s="21" t="str">
        <f t="shared" si="91"/>
        <v>-</v>
      </c>
      <c r="AB170" s="17" t="str">
        <f t="shared" si="92"/>
        <v>-</v>
      </c>
      <c r="AX170" s="24"/>
      <c r="AY170" s="24"/>
      <c r="BA170" s="21"/>
      <c r="BB170" s="21"/>
      <c r="BC170" s="21"/>
      <c r="BD170" s="21"/>
      <c r="BE170" s="21"/>
      <c r="BF170" s="21"/>
      <c r="BG170" s="20"/>
    </row>
    <row r="171" spans="1:60" x14ac:dyDescent="0.25">
      <c r="A171" s="17">
        <v>170</v>
      </c>
      <c r="D171" s="38" t="str">
        <f t="shared" ca="1" si="94"/>
        <v/>
      </c>
      <c r="E171" s="19" t="str">
        <f t="shared" ca="1" si="95"/>
        <v>-</v>
      </c>
      <c r="Q171" s="19" t="str">
        <f t="shared" si="87"/>
        <v>-</v>
      </c>
      <c r="R171" s="17" t="str">
        <f t="shared" si="93"/>
        <v>-</v>
      </c>
      <c r="T171" s="21"/>
      <c r="V171" s="19" t="str">
        <f t="shared" si="88"/>
        <v>-</v>
      </c>
      <c r="W171" s="17" t="str">
        <f t="shared" si="89"/>
        <v>-</v>
      </c>
      <c r="AA171" s="21" t="str">
        <f t="shared" si="91"/>
        <v>-</v>
      </c>
      <c r="AB171" s="17" t="str">
        <f t="shared" si="92"/>
        <v>-</v>
      </c>
      <c r="AX171" s="24"/>
      <c r="AY171" s="24"/>
      <c r="BA171" s="21"/>
      <c r="BB171" s="21"/>
      <c r="BC171" s="21"/>
      <c r="BD171" s="21"/>
      <c r="BE171" s="21"/>
      <c r="BF171" s="21"/>
      <c r="BG171" s="20"/>
    </row>
    <row r="172" spans="1:60" x14ac:dyDescent="0.25">
      <c r="A172" s="17">
        <v>171</v>
      </c>
      <c r="D172" s="38" t="str">
        <f t="shared" ca="1" si="94"/>
        <v/>
      </c>
      <c r="E172" s="19" t="str">
        <f t="shared" ca="1" si="95"/>
        <v>-</v>
      </c>
      <c r="Q172" s="19" t="str">
        <f t="shared" si="87"/>
        <v>-</v>
      </c>
      <c r="R172" s="17" t="str">
        <f t="shared" si="93"/>
        <v>-</v>
      </c>
      <c r="T172" s="21"/>
      <c r="V172" s="19" t="str">
        <f t="shared" si="88"/>
        <v>-</v>
      </c>
      <c r="W172" s="17" t="str">
        <f t="shared" si="89"/>
        <v>-</v>
      </c>
      <c r="AA172" s="21" t="str">
        <f t="shared" si="91"/>
        <v>-</v>
      </c>
      <c r="AB172" s="17" t="str">
        <f t="shared" si="92"/>
        <v>-</v>
      </c>
      <c r="AX172" s="24"/>
      <c r="AY172" s="24"/>
      <c r="BA172" s="21"/>
      <c r="BB172" s="21"/>
      <c r="BC172" s="21"/>
      <c r="BD172" s="21"/>
      <c r="BE172" s="21"/>
      <c r="BF172" s="21"/>
      <c r="BG172" s="20"/>
    </row>
    <row r="173" spans="1:60" x14ac:dyDescent="0.25">
      <c r="A173" s="17">
        <v>172</v>
      </c>
      <c r="D173" s="38" t="str">
        <f t="shared" ca="1" si="94"/>
        <v/>
      </c>
      <c r="E173" s="19" t="str">
        <f t="shared" ca="1" si="95"/>
        <v>-</v>
      </c>
      <c r="Q173" s="19" t="str">
        <f t="shared" si="87"/>
        <v>-</v>
      </c>
      <c r="R173" s="17" t="str">
        <f t="shared" si="93"/>
        <v>-</v>
      </c>
      <c r="T173" s="21"/>
      <c r="V173" s="19" t="str">
        <f t="shared" si="88"/>
        <v>-</v>
      </c>
      <c r="W173" s="17" t="str">
        <f t="shared" si="89"/>
        <v>-</v>
      </c>
      <c r="AA173" s="21" t="str">
        <f t="shared" si="91"/>
        <v>-</v>
      </c>
      <c r="AB173" s="17" t="str">
        <f t="shared" si="92"/>
        <v>-</v>
      </c>
      <c r="AX173" s="24"/>
      <c r="AY173" s="24"/>
      <c r="BA173" s="21"/>
      <c r="BB173" s="21"/>
      <c r="BC173" s="21"/>
      <c r="BD173" s="21"/>
      <c r="BE173" s="21"/>
      <c r="BF173" s="21"/>
      <c r="BG173" s="20"/>
    </row>
    <row r="174" spans="1:60" x14ac:dyDescent="0.25">
      <c r="A174" s="17">
        <v>173</v>
      </c>
      <c r="D174" s="38" t="str">
        <f t="shared" ca="1" si="94"/>
        <v/>
      </c>
      <c r="E174" s="19" t="str">
        <f t="shared" ca="1" si="95"/>
        <v>-</v>
      </c>
      <c r="Q174" s="19" t="str">
        <f t="shared" si="87"/>
        <v>-</v>
      </c>
      <c r="R174" s="17" t="str">
        <f t="shared" si="93"/>
        <v>-</v>
      </c>
      <c r="T174" s="21"/>
      <c r="V174" s="19" t="str">
        <f t="shared" si="88"/>
        <v>-</v>
      </c>
      <c r="W174" s="17" t="str">
        <f t="shared" si="89"/>
        <v>-</v>
      </c>
      <c r="AA174" s="21" t="str">
        <f t="shared" si="91"/>
        <v>-</v>
      </c>
      <c r="AB174" s="17" t="str">
        <f t="shared" si="92"/>
        <v>-</v>
      </c>
      <c r="AX174" s="24"/>
      <c r="AY174" s="24"/>
      <c r="BA174" s="21"/>
      <c r="BB174" s="21"/>
      <c r="BC174" s="21"/>
      <c r="BD174" s="21"/>
      <c r="BE174" s="21"/>
      <c r="BF174" s="21"/>
      <c r="BG174" s="20"/>
    </row>
    <row r="175" spans="1:60" x14ac:dyDescent="0.25">
      <c r="A175" s="17">
        <v>174</v>
      </c>
      <c r="D175" s="38" t="str">
        <f t="shared" ca="1" si="94"/>
        <v/>
      </c>
      <c r="E175" s="19" t="str">
        <f t="shared" ca="1" si="95"/>
        <v>-</v>
      </c>
      <c r="Q175" s="19" t="str">
        <f t="shared" si="87"/>
        <v>-</v>
      </c>
      <c r="R175" s="17" t="str">
        <f t="shared" si="93"/>
        <v>-</v>
      </c>
      <c r="T175" s="21"/>
      <c r="V175" s="19" t="str">
        <f t="shared" si="88"/>
        <v>-</v>
      </c>
      <c r="W175" s="17" t="str">
        <f t="shared" si="89"/>
        <v>-</v>
      </c>
      <c r="AA175" s="21" t="str">
        <f t="shared" si="91"/>
        <v>-</v>
      </c>
      <c r="AB175" s="17" t="str">
        <f t="shared" si="92"/>
        <v>-</v>
      </c>
      <c r="AX175" s="24"/>
      <c r="AY175" s="24"/>
      <c r="BA175" s="21"/>
      <c r="BB175" s="21"/>
      <c r="BC175" s="21"/>
      <c r="BD175" s="21"/>
      <c r="BE175" s="21"/>
      <c r="BF175" s="21"/>
      <c r="BG175" s="20"/>
    </row>
    <row r="176" spans="1:60" x14ac:dyDescent="0.25">
      <c r="A176" s="17">
        <v>175</v>
      </c>
      <c r="D176" s="38" t="str">
        <f t="shared" ca="1" si="94"/>
        <v/>
      </c>
      <c r="E176" s="19" t="str">
        <f t="shared" ca="1" si="95"/>
        <v>-</v>
      </c>
      <c r="Q176" s="19" t="str">
        <f t="shared" si="87"/>
        <v>-</v>
      </c>
      <c r="R176" s="17" t="str">
        <f t="shared" si="93"/>
        <v>-</v>
      </c>
      <c r="T176" s="21"/>
      <c r="V176" s="19" t="str">
        <f t="shared" si="88"/>
        <v>-</v>
      </c>
      <c r="W176" s="17" t="str">
        <f t="shared" si="89"/>
        <v>-</v>
      </c>
      <c r="AA176" s="21" t="str">
        <f t="shared" si="91"/>
        <v>-</v>
      </c>
      <c r="AB176" s="17" t="str">
        <f t="shared" si="92"/>
        <v>-</v>
      </c>
      <c r="AX176" s="24"/>
      <c r="AY176" s="24"/>
      <c r="BA176" s="21"/>
      <c r="BB176" s="21"/>
      <c r="BC176" s="21"/>
      <c r="BD176" s="21"/>
      <c r="BE176" s="21"/>
      <c r="BF176" s="21"/>
      <c r="BG176" s="20"/>
    </row>
    <row r="177" spans="1:59" x14ac:dyDescent="0.25">
      <c r="A177" s="17">
        <v>176</v>
      </c>
      <c r="D177" s="38" t="str">
        <f t="shared" ca="1" si="94"/>
        <v/>
      </c>
      <c r="E177" s="19" t="str">
        <f t="shared" ca="1" si="95"/>
        <v>-</v>
      </c>
      <c r="Q177" s="19" t="str">
        <f t="shared" si="87"/>
        <v>-</v>
      </c>
      <c r="R177" s="17" t="str">
        <f t="shared" si="93"/>
        <v>-</v>
      </c>
      <c r="T177" s="21"/>
      <c r="V177" s="19" t="str">
        <f t="shared" si="88"/>
        <v>-</v>
      </c>
      <c r="W177" s="17" t="str">
        <f t="shared" si="89"/>
        <v>-</v>
      </c>
      <c r="AA177" s="21" t="str">
        <f t="shared" si="91"/>
        <v>-</v>
      </c>
      <c r="AB177" s="17" t="str">
        <f t="shared" si="92"/>
        <v>-</v>
      </c>
      <c r="AX177" s="24"/>
      <c r="AY177" s="24"/>
      <c r="BA177" s="21"/>
      <c r="BB177" s="21"/>
      <c r="BC177" s="21"/>
      <c r="BD177" s="21"/>
      <c r="BE177" s="21"/>
      <c r="BF177" s="21"/>
      <c r="BG177" s="20"/>
    </row>
    <row r="178" spans="1:59" x14ac:dyDescent="0.25">
      <c r="A178" s="17">
        <v>177</v>
      </c>
      <c r="D178" s="38" t="str">
        <f t="shared" ca="1" si="94"/>
        <v/>
      </c>
      <c r="E178" s="19" t="str">
        <f t="shared" ca="1" si="95"/>
        <v>-</v>
      </c>
      <c r="Q178" s="19" t="str">
        <f t="shared" si="87"/>
        <v>-</v>
      </c>
      <c r="R178" s="17" t="str">
        <f t="shared" si="93"/>
        <v>-</v>
      </c>
      <c r="T178" s="21"/>
      <c r="V178" s="19" t="str">
        <f t="shared" si="88"/>
        <v>-</v>
      </c>
      <c r="W178" s="17" t="str">
        <f t="shared" si="89"/>
        <v>-</v>
      </c>
      <c r="AA178" s="21" t="str">
        <f t="shared" si="91"/>
        <v>-</v>
      </c>
      <c r="AB178" s="17" t="str">
        <f t="shared" si="92"/>
        <v>-</v>
      </c>
      <c r="AX178" s="24"/>
      <c r="AY178" s="24"/>
      <c r="BA178" s="21"/>
      <c r="BB178" s="21"/>
      <c r="BC178" s="21"/>
      <c r="BD178" s="21"/>
      <c r="BE178" s="21"/>
      <c r="BF178" s="21"/>
      <c r="BG178" s="20"/>
    </row>
    <row r="179" spans="1:59" x14ac:dyDescent="0.25">
      <c r="A179" s="17">
        <v>178</v>
      </c>
      <c r="D179" s="38" t="str">
        <f t="shared" ca="1" si="94"/>
        <v/>
      </c>
      <c r="E179" s="19" t="str">
        <f t="shared" ca="1" si="95"/>
        <v>-</v>
      </c>
      <c r="Q179" s="19" t="str">
        <f t="shared" si="87"/>
        <v>-</v>
      </c>
      <c r="R179" s="17" t="str">
        <f t="shared" si="93"/>
        <v>-</v>
      </c>
      <c r="T179" s="21"/>
      <c r="V179" s="19" t="str">
        <f t="shared" si="88"/>
        <v>-</v>
      </c>
      <c r="W179" s="17" t="str">
        <f t="shared" si="89"/>
        <v>-</v>
      </c>
      <c r="AA179" s="21" t="str">
        <f t="shared" si="91"/>
        <v>-</v>
      </c>
      <c r="AB179" s="17" t="str">
        <f t="shared" si="92"/>
        <v>-</v>
      </c>
      <c r="AX179" s="24"/>
      <c r="AY179" s="24"/>
      <c r="BA179" s="21"/>
      <c r="BB179" s="21"/>
      <c r="BC179" s="21"/>
      <c r="BD179" s="21"/>
      <c r="BE179" s="21"/>
      <c r="BF179" s="21"/>
      <c r="BG179" s="20"/>
    </row>
    <row r="180" spans="1:59" x14ac:dyDescent="0.25">
      <c r="A180" s="17">
        <v>179</v>
      </c>
      <c r="D180" s="38" t="str">
        <f t="shared" ca="1" si="94"/>
        <v/>
      </c>
      <c r="E180" s="19" t="str">
        <f t="shared" ca="1" si="95"/>
        <v>-</v>
      </c>
      <c r="Q180" s="19" t="str">
        <f t="shared" si="87"/>
        <v>-</v>
      </c>
      <c r="R180" s="17" t="str">
        <f t="shared" si="93"/>
        <v>-</v>
      </c>
      <c r="T180" s="21"/>
      <c r="V180" s="19" t="str">
        <f t="shared" si="88"/>
        <v>-</v>
      </c>
      <c r="W180" s="17" t="str">
        <f t="shared" si="89"/>
        <v>-</v>
      </c>
      <c r="AA180" s="21" t="str">
        <f t="shared" si="91"/>
        <v>-</v>
      </c>
      <c r="AB180" s="17" t="str">
        <f t="shared" si="92"/>
        <v>-</v>
      </c>
      <c r="AX180" s="24"/>
      <c r="AY180" s="24"/>
      <c r="BA180" s="21"/>
      <c r="BB180" s="21"/>
      <c r="BC180" s="21"/>
      <c r="BD180" s="21"/>
      <c r="BE180" s="21"/>
      <c r="BF180" s="21"/>
      <c r="BG180" s="20"/>
    </row>
    <row r="181" spans="1:59" x14ac:dyDescent="0.25">
      <c r="A181" s="17">
        <v>180</v>
      </c>
      <c r="D181" s="38" t="str">
        <f t="shared" ca="1" si="94"/>
        <v/>
      </c>
      <c r="E181" s="19" t="str">
        <f t="shared" ca="1" si="95"/>
        <v>-</v>
      </c>
      <c r="Q181" s="19" t="str">
        <f t="shared" si="87"/>
        <v>-</v>
      </c>
      <c r="R181" s="17" t="str">
        <f t="shared" si="93"/>
        <v>-</v>
      </c>
      <c r="T181" s="21"/>
      <c r="V181" s="19" t="str">
        <f t="shared" si="88"/>
        <v>-</v>
      </c>
      <c r="W181" s="17" t="str">
        <f t="shared" si="89"/>
        <v>-</v>
      </c>
      <c r="AA181" s="21" t="str">
        <f t="shared" si="91"/>
        <v>-</v>
      </c>
      <c r="AB181" s="17" t="str">
        <f t="shared" si="92"/>
        <v>-</v>
      </c>
      <c r="AX181" s="24"/>
      <c r="AY181" s="24"/>
      <c r="BA181" s="21"/>
      <c r="BB181" s="21"/>
      <c r="BC181" s="21"/>
      <c r="BD181" s="21"/>
      <c r="BE181" s="21"/>
      <c r="BF181" s="21"/>
      <c r="BG181" s="20"/>
    </row>
    <row r="182" spans="1:59" x14ac:dyDescent="0.25">
      <c r="A182" s="17">
        <v>181</v>
      </c>
      <c r="D182" s="38" t="str">
        <f t="shared" ca="1" si="94"/>
        <v/>
      </c>
      <c r="E182" s="19" t="str">
        <f t="shared" ca="1" si="95"/>
        <v>-</v>
      </c>
      <c r="Q182" s="19" t="str">
        <f t="shared" si="87"/>
        <v>-</v>
      </c>
      <c r="R182" s="17" t="str">
        <f t="shared" si="93"/>
        <v>-</v>
      </c>
      <c r="T182" s="21"/>
      <c r="V182" s="19" t="str">
        <f t="shared" si="88"/>
        <v>-</v>
      </c>
      <c r="W182" s="17" t="str">
        <f t="shared" si="89"/>
        <v>-</v>
      </c>
      <c r="AA182" s="21" t="str">
        <f t="shared" si="91"/>
        <v>-</v>
      </c>
      <c r="AB182" s="17" t="str">
        <f t="shared" si="92"/>
        <v>-</v>
      </c>
      <c r="AX182" s="24"/>
      <c r="AY182" s="24"/>
      <c r="BA182" s="21"/>
      <c r="BB182" s="21"/>
      <c r="BC182" s="21"/>
      <c r="BD182" s="21"/>
      <c r="BE182" s="21"/>
      <c r="BF182" s="21"/>
      <c r="BG182" s="20"/>
    </row>
    <row r="183" spans="1:59" x14ac:dyDescent="0.25">
      <c r="A183" s="17">
        <v>182</v>
      </c>
      <c r="D183" s="38" t="str">
        <f t="shared" ca="1" si="94"/>
        <v/>
      </c>
      <c r="E183" s="19" t="str">
        <f t="shared" ca="1" si="95"/>
        <v>-</v>
      </c>
      <c r="Q183" s="19" t="str">
        <f t="shared" si="87"/>
        <v>-</v>
      </c>
      <c r="R183" s="17" t="str">
        <f t="shared" si="93"/>
        <v>-</v>
      </c>
      <c r="T183" s="21"/>
      <c r="V183" s="19" t="str">
        <f t="shared" si="88"/>
        <v>-</v>
      </c>
      <c r="W183" s="17" t="str">
        <f t="shared" si="89"/>
        <v>-</v>
      </c>
      <c r="AA183" s="21" t="str">
        <f t="shared" si="91"/>
        <v>-</v>
      </c>
      <c r="AB183" s="17" t="str">
        <f t="shared" si="92"/>
        <v>-</v>
      </c>
      <c r="AX183" s="24"/>
      <c r="AY183" s="24"/>
      <c r="BA183" s="21"/>
      <c r="BB183" s="21"/>
      <c r="BC183" s="21"/>
      <c r="BD183" s="21"/>
      <c r="BE183" s="21"/>
      <c r="BF183" s="21"/>
      <c r="BG183" s="20"/>
    </row>
    <row r="184" spans="1:59" x14ac:dyDescent="0.25">
      <c r="A184" s="17">
        <v>183</v>
      </c>
      <c r="D184" s="38" t="str">
        <f t="shared" ca="1" si="94"/>
        <v/>
      </c>
      <c r="E184" s="19" t="str">
        <f t="shared" ca="1" si="95"/>
        <v>-</v>
      </c>
      <c r="Q184" s="19" t="str">
        <f t="shared" si="87"/>
        <v>-</v>
      </c>
      <c r="R184" s="17" t="str">
        <f t="shared" si="93"/>
        <v>-</v>
      </c>
      <c r="T184" s="21"/>
      <c r="V184" s="19" t="str">
        <f t="shared" si="88"/>
        <v>-</v>
      </c>
      <c r="W184" s="17" t="str">
        <f t="shared" si="89"/>
        <v>-</v>
      </c>
      <c r="AA184" s="21" t="str">
        <f t="shared" si="91"/>
        <v>-</v>
      </c>
      <c r="AB184" s="17" t="str">
        <f t="shared" si="92"/>
        <v>-</v>
      </c>
      <c r="AX184" s="24"/>
      <c r="AY184" s="24"/>
      <c r="BA184" s="21"/>
      <c r="BB184" s="21"/>
      <c r="BC184" s="21"/>
      <c r="BD184" s="21"/>
      <c r="BE184" s="21"/>
      <c r="BF184" s="21"/>
      <c r="BG184" s="20"/>
    </row>
    <row r="185" spans="1:59" x14ac:dyDescent="0.25">
      <c r="A185" s="17">
        <v>184</v>
      </c>
      <c r="D185" s="38" t="str">
        <f t="shared" ca="1" si="94"/>
        <v/>
      </c>
      <c r="E185" s="19" t="str">
        <f t="shared" ca="1" si="95"/>
        <v>-</v>
      </c>
      <c r="Q185" s="19" t="str">
        <f t="shared" si="87"/>
        <v>-</v>
      </c>
      <c r="R185" s="17" t="str">
        <f t="shared" si="93"/>
        <v>-</v>
      </c>
      <c r="T185" s="21"/>
      <c r="V185" s="19" t="str">
        <f t="shared" si="88"/>
        <v>-</v>
      </c>
      <c r="W185" s="17" t="str">
        <f t="shared" si="89"/>
        <v>-</v>
      </c>
      <c r="AA185" s="21" t="str">
        <f t="shared" si="91"/>
        <v>-</v>
      </c>
      <c r="AB185" s="17" t="str">
        <f t="shared" si="92"/>
        <v>-</v>
      </c>
      <c r="AX185" s="24"/>
      <c r="AY185" s="24"/>
      <c r="BA185" s="21"/>
      <c r="BB185" s="21"/>
      <c r="BC185" s="21"/>
      <c r="BD185" s="21"/>
      <c r="BE185" s="21"/>
      <c r="BF185" s="21"/>
      <c r="BG185" s="20"/>
    </row>
    <row r="186" spans="1:59" x14ac:dyDescent="0.25">
      <c r="A186" s="17">
        <v>185</v>
      </c>
      <c r="D186" s="38" t="str">
        <f t="shared" ca="1" si="94"/>
        <v/>
      </c>
      <c r="E186" s="19" t="str">
        <f t="shared" ca="1" si="95"/>
        <v>-</v>
      </c>
      <c r="Q186" s="19" t="str">
        <f t="shared" si="87"/>
        <v>-</v>
      </c>
      <c r="R186" s="17" t="str">
        <f t="shared" si="93"/>
        <v>-</v>
      </c>
      <c r="T186" s="21"/>
      <c r="V186" s="19" t="str">
        <f t="shared" si="88"/>
        <v>-</v>
      </c>
      <c r="W186" s="17" t="str">
        <f t="shared" si="89"/>
        <v>-</v>
      </c>
      <c r="AA186" s="21" t="str">
        <f t="shared" si="91"/>
        <v>-</v>
      </c>
      <c r="AB186" s="17" t="str">
        <f t="shared" si="92"/>
        <v>-</v>
      </c>
      <c r="AX186" s="24"/>
      <c r="AY186" s="24"/>
      <c r="BA186" s="21"/>
      <c r="BB186" s="21"/>
      <c r="BC186" s="21"/>
      <c r="BD186" s="21"/>
      <c r="BE186" s="21"/>
      <c r="BF186" s="21"/>
      <c r="BG186" s="20"/>
    </row>
    <row r="187" spans="1:59" x14ac:dyDescent="0.25">
      <c r="A187" s="17">
        <v>186</v>
      </c>
      <c r="D187" s="38" t="str">
        <f t="shared" ca="1" si="94"/>
        <v/>
      </c>
      <c r="E187" s="19" t="str">
        <f t="shared" ca="1" si="95"/>
        <v>-</v>
      </c>
      <c r="Q187" s="19" t="str">
        <f t="shared" ref="Q187:Q218" si="99">IF(N187="","-",N187/(O187)^2)</f>
        <v>-</v>
      </c>
      <c r="R187" s="17" t="str">
        <f t="shared" si="93"/>
        <v>-</v>
      </c>
      <c r="T187" s="21"/>
      <c r="V187" s="19" t="str">
        <f t="shared" ref="V187:V218" si="100">IF(S187="","-",IF(F187="f",0.439*S187+0.221*D187-9.4,0.567*S187+0.101*D187-31.8))</f>
        <v>-</v>
      </c>
      <c r="W187" s="17" t="str">
        <f t="shared" si="89"/>
        <v>-</v>
      </c>
      <c r="AA187" s="21" t="str">
        <f t="shared" si="91"/>
        <v>-</v>
      </c>
      <c r="AB187" s="17" t="str">
        <f t="shared" si="92"/>
        <v>-</v>
      </c>
      <c r="AX187" s="24"/>
      <c r="AY187" s="24"/>
      <c r="BA187" s="21"/>
      <c r="BB187" s="21"/>
      <c r="BC187" s="21"/>
      <c r="BD187" s="21"/>
      <c r="BE187" s="21"/>
      <c r="BF187" s="21"/>
      <c r="BG187" s="20"/>
    </row>
    <row r="188" spans="1:59" x14ac:dyDescent="0.25">
      <c r="A188" s="17">
        <v>187</v>
      </c>
      <c r="D188" s="38" t="str">
        <f t="shared" ca="1" si="94"/>
        <v/>
      </c>
      <c r="E188" s="19" t="str">
        <f t="shared" ca="1" si="95"/>
        <v>-</v>
      </c>
      <c r="Q188" s="19" t="str">
        <f t="shared" si="99"/>
        <v>-</v>
      </c>
      <c r="R188" s="17" t="str">
        <f t="shared" ref="R188:R219" si="101">IF(N188=0,"-",IF(Q188&lt;18.5,"BAJOPESO",IF(Q188&lt;25,"NORMOPESO",IF(Q188&lt;27,"SOBREPESO GRADO 1",IF(Q188&lt;30,"SOBREPESO GRADO 2",IF(Q188&lt;35,"Obesidad grado 1",IF(Q188&lt;40,"OBESO Grado 2","OBESO Grado 3")))))))</f>
        <v>-</v>
      </c>
      <c r="T188" s="21"/>
      <c r="V188" s="19" t="str">
        <f t="shared" si="100"/>
        <v>-</v>
      </c>
      <c r="W188" s="17" t="str">
        <f t="shared" si="89"/>
        <v>-</v>
      </c>
      <c r="AA188" s="21" t="str">
        <f t="shared" si="91"/>
        <v>-</v>
      </c>
      <c r="AB188" s="17" t="str">
        <f t="shared" si="92"/>
        <v>-</v>
      </c>
      <c r="AX188" s="24"/>
      <c r="AY188" s="24"/>
      <c r="BA188" s="21"/>
      <c r="BB188" s="21"/>
      <c r="BC188" s="21"/>
      <c r="BD188" s="21"/>
      <c r="BE188" s="21"/>
      <c r="BF188" s="21"/>
      <c r="BG188" s="20"/>
    </row>
    <row r="189" spans="1:59" x14ac:dyDescent="0.25">
      <c r="A189" s="17">
        <v>188</v>
      </c>
      <c r="D189" s="38" t="str">
        <f t="shared" ca="1" si="94"/>
        <v/>
      </c>
      <c r="E189" s="19" t="str">
        <f t="shared" ca="1" si="95"/>
        <v>-</v>
      </c>
      <c r="Q189" s="19" t="str">
        <f t="shared" si="99"/>
        <v>-</v>
      </c>
      <c r="R189" s="17" t="str">
        <f t="shared" si="101"/>
        <v>-</v>
      </c>
      <c r="T189" s="21"/>
      <c r="V189" s="19" t="str">
        <f t="shared" si="100"/>
        <v>-</v>
      </c>
      <c r="W189" s="17" t="str">
        <f t="shared" si="89"/>
        <v>-</v>
      </c>
      <c r="AA189" s="21" t="str">
        <f t="shared" si="91"/>
        <v>-</v>
      </c>
      <c r="AB189" s="17" t="str">
        <f t="shared" si="92"/>
        <v>-</v>
      </c>
      <c r="AX189" s="24"/>
      <c r="AY189" s="24"/>
      <c r="BA189" s="21"/>
      <c r="BB189" s="21"/>
      <c r="BC189" s="21"/>
      <c r="BD189" s="21"/>
      <c r="BE189" s="21"/>
      <c r="BF189" s="21"/>
      <c r="BG189" s="20"/>
    </row>
    <row r="190" spans="1:59" x14ac:dyDescent="0.25">
      <c r="A190" s="17">
        <v>189</v>
      </c>
      <c r="D190" s="38" t="str">
        <f t="shared" ca="1" si="94"/>
        <v/>
      </c>
      <c r="E190" s="19" t="str">
        <f t="shared" ca="1" si="95"/>
        <v>-</v>
      </c>
      <c r="Q190" s="19" t="str">
        <f t="shared" si="99"/>
        <v>-</v>
      </c>
      <c r="R190" s="17" t="str">
        <f t="shared" si="101"/>
        <v>-</v>
      </c>
      <c r="T190" s="21"/>
      <c r="V190" s="19" t="str">
        <f t="shared" si="100"/>
        <v>-</v>
      </c>
      <c r="W190" s="17" t="str">
        <f t="shared" si="89"/>
        <v>-</v>
      </c>
      <c r="AA190" s="21" t="str">
        <f t="shared" si="91"/>
        <v>-</v>
      </c>
      <c r="AB190" s="17" t="str">
        <f t="shared" si="92"/>
        <v>-</v>
      </c>
      <c r="AX190" s="24"/>
      <c r="AY190" s="24"/>
      <c r="BA190" s="21"/>
      <c r="BB190" s="21"/>
      <c r="BC190" s="21"/>
      <c r="BD190" s="21"/>
      <c r="BE190" s="21"/>
      <c r="BF190" s="21"/>
      <c r="BG190" s="20"/>
    </row>
    <row r="191" spans="1:59" x14ac:dyDescent="0.25">
      <c r="A191" s="17">
        <v>190</v>
      </c>
      <c r="D191" s="38" t="str">
        <f t="shared" ca="1" si="94"/>
        <v/>
      </c>
      <c r="E191" s="19" t="str">
        <f t="shared" ca="1" si="95"/>
        <v>-</v>
      </c>
      <c r="Q191" s="19" t="str">
        <f t="shared" si="99"/>
        <v>-</v>
      </c>
      <c r="R191" s="17" t="str">
        <f t="shared" si="101"/>
        <v>-</v>
      </c>
      <c r="T191" s="21"/>
      <c r="V191" s="19" t="str">
        <f t="shared" si="100"/>
        <v>-</v>
      </c>
      <c r="W191" s="17" t="str">
        <f t="shared" si="89"/>
        <v>-</v>
      </c>
      <c r="AA191" s="21" t="str">
        <f t="shared" si="91"/>
        <v>-</v>
      </c>
      <c r="AB191" s="17" t="str">
        <f t="shared" si="92"/>
        <v>-</v>
      </c>
      <c r="AX191" s="24"/>
      <c r="AY191" s="24"/>
      <c r="BA191" s="21"/>
      <c r="BB191" s="21"/>
      <c r="BC191" s="21"/>
      <c r="BD191" s="21"/>
      <c r="BE191" s="21"/>
      <c r="BF191" s="21"/>
      <c r="BG191" s="20"/>
    </row>
    <row r="192" spans="1:59" x14ac:dyDescent="0.25">
      <c r="A192" s="17">
        <v>191</v>
      </c>
      <c r="D192" s="38" t="str">
        <f t="shared" ca="1" si="94"/>
        <v/>
      </c>
      <c r="E192" s="19" t="str">
        <f t="shared" ca="1" si="95"/>
        <v>-</v>
      </c>
      <c r="Q192" s="19" t="str">
        <f t="shared" si="99"/>
        <v>-</v>
      </c>
      <c r="R192" s="17" t="str">
        <f t="shared" si="101"/>
        <v>-</v>
      </c>
      <c r="T192" s="21"/>
      <c r="V192" s="19" t="str">
        <f t="shared" si="100"/>
        <v>-</v>
      </c>
      <c r="W192" s="17" t="str">
        <f t="shared" si="89"/>
        <v>-</v>
      </c>
      <c r="AA192" s="21" t="str">
        <f t="shared" si="91"/>
        <v>-</v>
      </c>
      <c r="AB192" s="17" t="str">
        <f t="shared" si="92"/>
        <v>-</v>
      </c>
      <c r="AX192" s="24"/>
      <c r="AY192" s="24"/>
      <c r="BG192" s="20"/>
    </row>
    <row r="193" spans="1:59" x14ac:dyDescent="0.25">
      <c r="A193" s="17">
        <v>192</v>
      </c>
      <c r="D193" s="38" t="str">
        <f t="shared" ref="D193:D224" ca="1" si="102">IF(C193="","",(TODAY()-C193)/365)</f>
        <v/>
      </c>
      <c r="E193" s="19" t="str">
        <f t="shared" ref="E193:E224" ca="1" si="103">IF(D193="","-",IF(D193&lt;20,"Menor de 20 años",IF(D193&lt;35,"Entre 20 y 34 años",IF(D193&lt;50,"Entre 35 y 49 años",IF(D193&lt;65,"Entre 40 y 64 años","Mayor de 65 años")))))</f>
        <v>-</v>
      </c>
      <c r="Q193" s="19" t="str">
        <f t="shared" si="99"/>
        <v>-</v>
      </c>
      <c r="R193" s="17" t="str">
        <f t="shared" si="101"/>
        <v>-</v>
      </c>
      <c r="T193" s="21"/>
      <c r="V193" s="19" t="str">
        <f t="shared" si="100"/>
        <v>-</v>
      </c>
      <c r="W193" s="17" t="str">
        <f t="shared" si="89"/>
        <v>-</v>
      </c>
      <c r="AA193" s="21" t="str">
        <f t="shared" si="91"/>
        <v>-</v>
      </c>
      <c r="AB193" s="17" t="str">
        <f t="shared" si="92"/>
        <v>-</v>
      </c>
      <c r="AX193" s="24"/>
      <c r="AY193" s="24"/>
      <c r="BG193" s="20"/>
    </row>
    <row r="194" spans="1:59" x14ac:dyDescent="0.25">
      <c r="A194" s="17">
        <v>193</v>
      </c>
      <c r="D194" s="38" t="str">
        <f t="shared" ca="1" si="102"/>
        <v/>
      </c>
      <c r="E194" s="19" t="str">
        <f t="shared" ca="1" si="103"/>
        <v>-</v>
      </c>
      <c r="Q194" s="19" t="str">
        <f t="shared" si="99"/>
        <v>-</v>
      </c>
      <c r="R194" s="17" t="str">
        <f t="shared" si="101"/>
        <v>-</v>
      </c>
      <c r="T194" s="21"/>
      <c r="V194" s="19" t="str">
        <f t="shared" si="100"/>
        <v>-</v>
      </c>
      <c r="W194" s="17" t="str">
        <f t="shared" si="89"/>
        <v>-</v>
      </c>
      <c r="AA194" s="21" t="str">
        <f t="shared" si="91"/>
        <v>-</v>
      </c>
      <c r="AB194" s="17" t="str">
        <f t="shared" si="92"/>
        <v>-</v>
      </c>
      <c r="AX194" s="24"/>
      <c r="AY194" s="24"/>
      <c r="BG194" s="20"/>
    </row>
    <row r="195" spans="1:59" x14ac:dyDescent="0.25">
      <c r="A195" s="17">
        <v>194</v>
      </c>
      <c r="D195" s="38" t="str">
        <f t="shared" ca="1" si="102"/>
        <v/>
      </c>
      <c r="E195" s="19" t="str">
        <f t="shared" ca="1" si="103"/>
        <v>-</v>
      </c>
      <c r="Q195" s="19" t="str">
        <f t="shared" si="99"/>
        <v>-</v>
      </c>
      <c r="R195" s="17" t="str">
        <f t="shared" si="101"/>
        <v>-</v>
      </c>
      <c r="T195" s="21"/>
      <c r="V195" s="19" t="str">
        <f t="shared" si="100"/>
        <v>-</v>
      </c>
      <c r="W195" s="17" t="str">
        <f t="shared" si="89"/>
        <v>-</v>
      </c>
      <c r="AA195" s="21" t="str">
        <f t="shared" si="91"/>
        <v>-</v>
      </c>
      <c r="AB195" s="17" t="str">
        <f t="shared" si="92"/>
        <v>-</v>
      </c>
      <c r="AX195" s="24"/>
      <c r="AY195" s="24"/>
      <c r="BG195" s="20"/>
    </row>
    <row r="196" spans="1:59" x14ac:dyDescent="0.25">
      <c r="A196" s="17">
        <v>195</v>
      </c>
      <c r="D196" s="38" t="str">
        <f t="shared" ca="1" si="102"/>
        <v/>
      </c>
      <c r="E196" s="19" t="str">
        <f t="shared" ca="1" si="103"/>
        <v>-</v>
      </c>
      <c r="Q196" s="19" t="str">
        <f t="shared" si="99"/>
        <v>-</v>
      </c>
      <c r="R196" s="17" t="str">
        <f t="shared" si="101"/>
        <v>-</v>
      </c>
      <c r="T196" s="21"/>
      <c r="V196" s="19" t="str">
        <f t="shared" si="100"/>
        <v>-</v>
      </c>
      <c r="W196" s="17" t="str">
        <f t="shared" si="89"/>
        <v>-</v>
      </c>
      <c r="AA196" s="21" t="str">
        <f t="shared" si="91"/>
        <v>-</v>
      </c>
      <c r="AB196" s="17" t="str">
        <f t="shared" si="92"/>
        <v>-</v>
      </c>
      <c r="AX196" s="24"/>
      <c r="AY196" s="24"/>
      <c r="BG196" s="20"/>
    </row>
    <row r="197" spans="1:59" x14ac:dyDescent="0.25">
      <c r="A197" s="17">
        <v>196</v>
      </c>
      <c r="D197" s="38" t="str">
        <f t="shared" ca="1" si="102"/>
        <v/>
      </c>
      <c r="E197" s="19" t="str">
        <f t="shared" ca="1" si="103"/>
        <v>-</v>
      </c>
      <c r="Q197" s="19" t="str">
        <f t="shared" si="99"/>
        <v>-</v>
      </c>
      <c r="R197" s="17" t="str">
        <f t="shared" si="101"/>
        <v>-</v>
      </c>
      <c r="T197" s="21"/>
      <c r="V197" s="19" t="str">
        <f t="shared" si="100"/>
        <v>-</v>
      </c>
      <c r="W197" s="17" t="str">
        <f t="shared" si="89"/>
        <v>-</v>
      </c>
      <c r="AA197" s="21" t="str">
        <f t="shared" si="91"/>
        <v>-</v>
      </c>
      <c r="AB197" s="17" t="str">
        <f t="shared" si="92"/>
        <v>-</v>
      </c>
      <c r="AX197" s="24"/>
      <c r="AY197" s="24"/>
      <c r="BG197" s="20"/>
    </row>
    <row r="198" spans="1:59" x14ac:dyDescent="0.25">
      <c r="A198" s="17">
        <v>197</v>
      </c>
      <c r="D198" s="38" t="str">
        <f t="shared" ca="1" si="102"/>
        <v/>
      </c>
      <c r="E198" s="19" t="str">
        <f t="shared" ca="1" si="103"/>
        <v>-</v>
      </c>
      <c r="Q198" s="19" t="str">
        <f t="shared" si="99"/>
        <v>-</v>
      </c>
      <c r="R198" s="17" t="str">
        <f t="shared" si="101"/>
        <v>-</v>
      </c>
      <c r="T198" s="21"/>
      <c r="V198" s="19" t="str">
        <f t="shared" si="100"/>
        <v>-</v>
      </c>
      <c r="W198" s="17" t="str">
        <f t="shared" si="89"/>
        <v>-</v>
      </c>
      <c r="AA198" s="21" t="str">
        <f t="shared" si="91"/>
        <v>-</v>
      </c>
      <c r="AB198" s="17" t="str">
        <f t="shared" si="92"/>
        <v>-</v>
      </c>
      <c r="AX198" s="24"/>
      <c r="AY198" s="24"/>
      <c r="BG198" s="20"/>
    </row>
    <row r="199" spans="1:59" x14ac:dyDescent="0.25">
      <c r="A199" s="17">
        <v>198</v>
      </c>
      <c r="D199" s="38" t="str">
        <f t="shared" ca="1" si="102"/>
        <v/>
      </c>
      <c r="E199" s="19" t="str">
        <f t="shared" ca="1" si="103"/>
        <v>-</v>
      </c>
      <c r="Q199" s="19" t="str">
        <f t="shared" si="99"/>
        <v>-</v>
      </c>
      <c r="R199" s="17" t="str">
        <f t="shared" si="101"/>
        <v>-</v>
      </c>
      <c r="T199" s="21"/>
      <c r="V199" s="19" t="str">
        <f t="shared" si="100"/>
        <v>-</v>
      </c>
      <c r="W199" s="17" t="str">
        <f t="shared" si="89"/>
        <v>-</v>
      </c>
      <c r="AA199" s="21" t="str">
        <f t="shared" si="91"/>
        <v>-</v>
      </c>
      <c r="AB199" s="17" t="str">
        <f t="shared" si="92"/>
        <v>-</v>
      </c>
      <c r="AX199" s="24"/>
      <c r="AY199" s="24"/>
      <c r="BG199" s="20"/>
    </row>
    <row r="200" spans="1:59" x14ac:dyDescent="0.25">
      <c r="A200" s="17">
        <v>199</v>
      </c>
      <c r="D200" s="38" t="str">
        <f t="shared" ca="1" si="102"/>
        <v/>
      </c>
      <c r="E200" s="19" t="str">
        <f t="shared" ca="1" si="103"/>
        <v>-</v>
      </c>
      <c r="Q200" s="19" t="str">
        <f t="shared" si="99"/>
        <v>-</v>
      </c>
      <c r="R200" s="17" t="str">
        <f t="shared" si="101"/>
        <v>-</v>
      </c>
      <c r="T200" s="21"/>
      <c r="V200" s="19" t="str">
        <f t="shared" si="100"/>
        <v>-</v>
      </c>
      <c r="W200" s="17" t="str">
        <f t="shared" si="89"/>
        <v>-</v>
      </c>
      <c r="AA200" s="21" t="str">
        <f t="shared" si="91"/>
        <v>-</v>
      </c>
      <c r="AB200" s="17" t="str">
        <f t="shared" si="92"/>
        <v>-</v>
      </c>
      <c r="AX200" s="24"/>
      <c r="AY200" s="24"/>
      <c r="BG200" s="20"/>
    </row>
    <row r="201" spans="1:59" x14ac:dyDescent="0.25">
      <c r="A201" s="17">
        <v>200</v>
      </c>
      <c r="D201" s="38" t="str">
        <f t="shared" ca="1" si="102"/>
        <v/>
      </c>
      <c r="E201" s="19" t="str">
        <f t="shared" ca="1" si="103"/>
        <v>-</v>
      </c>
      <c r="Q201" s="19" t="str">
        <f t="shared" si="99"/>
        <v>-</v>
      </c>
      <c r="R201" s="17" t="str">
        <f t="shared" si="101"/>
        <v>-</v>
      </c>
      <c r="T201" s="21"/>
      <c r="V201" s="19" t="str">
        <f t="shared" si="100"/>
        <v>-</v>
      </c>
      <c r="W201" s="17" t="str">
        <f t="shared" si="89"/>
        <v>-</v>
      </c>
      <c r="AA201" s="21" t="str">
        <f t="shared" si="91"/>
        <v>-</v>
      </c>
      <c r="AB201" s="17" t="str">
        <f t="shared" si="92"/>
        <v>-</v>
      </c>
      <c r="AX201" s="24"/>
      <c r="AY201" s="24"/>
      <c r="BG201" s="20"/>
    </row>
    <row r="202" spans="1:59" x14ac:dyDescent="0.25">
      <c r="A202" s="17">
        <v>201</v>
      </c>
      <c r="D202" s="38" t="str">
        <f t="shared" ca="1" si="102"/>
        <v/>
      </c>
      <c r="E202" s="19" t="str">
        <f t="shared" ca="1" si="103"/>
        <v>-</v>
      </c>
      <c r="Q202" s="19" t="str">
        <f t="shared" si="99"/>
        <v>-</v>
      </c>
      <c r="R202" s="17" t="str">
        <f t="shared" si="101"/>
        <v>-</v>
      </c>
      <c r="T202" s="21"/>
      <c r="V202" s="19" t="str">
        <f t="shared" si="100"/>
        <v>-</v>
      </c>
      <c r="W202" s="17" t="str">
        <f t="shared" si="89"/>
        <v>-</v>
      </c>
      <c r="AA202" s="21" t="str">
        <f t="shared" si="91"/>
        <v>-</v>
      </c>
      <c r="AB202" s="17" t="str">
        <f t="shared" si="92"/>
        <v>-</v>
      </c>
      <c r="AX202" s="24"/>
      <c r="AY202" s="24"/>
      <c r="BG202" s="20"/>
    </row>
    <row r="203" spans="1:59" x14ac:dyDescent="0.25">
      <c r="A203" s="17">
        <v>202</v>
      </c>
      <c r="D203" s="38" t="str">
        <f t="shared" ca="1" si="102"/>
        <v/>
      </c>
      <c r="E203" s="19" t="str">
        <f t="shared" ca="1" si="103"/>
        <v>-</v>
      </c>
      <c r="Q203" s="19" t="str">
        <f t="shared" si="99"/>
        <v>-</v>
      </c>
      <c r="R203" s="17" t="str">
        <f t="shared" si="101"/>
        <v>-</v>
      </c>
      <c r="T203" s="21"/>
      <c r="V203" s="19" t="str">
        <f t="shared" si="100"/>
        <v>-</v>
      </c>
      <c r="W203" s="17" t="str">
        <f t="shared" si="89"/>
        <v>-</v>
      </c>
      <c r="AA203" s="21" t="str">
        <f t="shared" si="91"/>
        <v>-</v>
      </c>
      <c r="AB203" s="17" t="str">
        <f t="shared" si="92"/>
        <v>-</v>
      </c>
      <c r="AX203" s="24"/>
      <c r="AY203" s="24"/>
      <c r="BG203" s="20"/>
    </row>
    <row r="204" spans="1:59" x14ac:dyDescent="0.25">
      <c r="A204" s="17">
        <v>203</v>
      </c>
      <c r="D204" s="38" t="str">
        <f t="shared" ca="1" si="102"/>
        <v/>
      </c>
      <c r="E204" s="19" t="str">
        <f t="shared" ca="1" si="103"/>
        <v>-</v>
      </c>
      <c r="Q204" s="19" t="str">
        <f t="shared" si="99"/>
        <v>-</v>
      </c>
      <c r="R204" s="17" t="str">
        <f t="shared" si="101"/>
        <v>-</v>
      </c>
      <c r="T204" s="21"/>
      <c r="V204" s="19" t="str">
        <f t="shared" si="100"/>
        <v>-</v>
      </c>
      <c r="W204" s="17" t="str">
        <f t="shared" si="89"/>
        <v>-</v>
      </c>
      <c r="AA204" s="21" t="str">
        <f t="shared" si="91"/>
        <v>-</v>
      </c>
      <c r="AB204" s="17" t="str">
        <f t="shared" si="92"/>
        <v>-</v>
      </c>
      <c r="AX204" s="24"/>
      <c r="AY204" s="24"/>
      <c r="BG204" s="20"/>
    </row>
    <row r="205" spans="1:59" x14ac:dyDescent="0.25">
      <c r="A205" s="17">
        <v>204</v>
      </c>
      <c r="D205" s="38" t="str">
        <f t="shared" ca="1" si="102"/>
        <v/>
      </c>
      <c r="E205" s="19" t="str">
        <f t="shared" ca="1" si="103"/>
        <v>-</v>
      </c>
      <c r="Q205" s="19" t="str">
        <f t="shared" si="99"/>
        <v>-</v>
      </c>
      <c r="R205" s="17" t="str">
        <f t="shared" si="101"/>
        <v>-</v>
      </c>
      <c r="T205" s="21"/>
      <c r="V205" s="19" t="str">
        <f t="shared" si="100"/>
        <v>-</v>
      </c>
      <c r="W205" s="17" t="str">
        <f t="shared" si="89"/>
        <v>-</v>
      </c>
      <c r="AA205" s="21" t="str">
        <f t="shared" si="91"/>
        <v>-</v>
      </c>
      <c r="AB205" s="17" t="str">
        <f t="shared" si="92"/>
        <v>-</v>
      </c>
      <c r="AX205" s="24"/>
      <c r="AY205" s="24"/>
      <c r="BG205" s="20"/>
    </row>
    <row r="206" spans="1:59" x14ac:dyDescent="0.25">
      <c r="A206" s="17">
        <v>205</v>
      </c>
      <c r="D206" s="38" t="str">
        <f t="shared" ca="1" si="102"/>
        <v/>
      </c>
      <c r="E206" s="19" t="str">
        <f t="shared" ca="1" si="103"/>
        <v>-</v>
      </c>
      <c r="Q206" s="19" t="str">
        <f t="shared" si="99"/>
        <v>-</v>
      </c>
      <c r="R206" s="17" t="str">
        <f t="shared" si="101"/>
        <v>-</v>
      </c>
      <c r="T206" s="21"/>
      <c r="V206" s="19" t="str">
        <f t="shared" si="100"/>
        <v>-</v>
      </c>
      <c r="W206" s="17" t="str">
        <f t="shared" si="89"/>
        <v>-</v>
      </c>
      <c r="AA206" s="21" t="str">
        <f t="shared" si="91"/>
        <v>-</v>
      </c>
      <c r="AB206" s="17" t="str">
        <f t="shared" si="92"/>
        <v>-</v>
      </c>
      <c r="AX206" s="24"/>
      <c r="AY206" s="24"/>
      <c r="BG206" s="20"/>
    </row>
    <row r="207" spans="1:59" x14ac:dyDescent="0.25">
      <c r="A207" s="17">
        <v>206</v>
      </c>
      <c r="D207" s="38" t="str">
        <f t="shared" ca="1" si="102"/>
        <v/>
      </c>
      <c r="E207" s="19" t="str">
        <f t="shared" ca="1" si="103"/>
        <v>-</v>
      </c>
      <c r="Q207" s="19" t="str">
        <f t="shared" si="99"/>
        <v>-</v>
      </c>
      <c r="R207" s="17" t="str">
        <f t="shared" si="101"/>
        <v>-</v>
      </c>
      <c r="T207" s="21"/>
      <c r="V207" s="19" t="str">
        <f t="shared" si="100"/>
        <v>-</v>
      </c>
      <c r="W207" s="17" t="str">
        <f t="shared" si="89"/>
        <v>-</v>
      </c>
      <c r="AA207" s="21" t="str">
        <f t="shared" si="91"/>
        <v>-</v>
      </c>
      <c r="AB207" s="17" t="str">
        <f t="shared" si="92"/>
        <v>-</v>
      </c>
      <c r="AX207" s="24"/>
      <c r="AY207" s="24"/>
      <c r="BG207" s="20"/>
    </row>
    <row r="208" spans="1:59" x14ac:dyDescent="0.25">
      <c r="A208" s="17">
        <v>207</v>
      </c>
      <c r="D208" s="38" t="str">
        <f t="shared" ca="1" si="102"/>
        <v/>
      </c>
      <c r="E208" s="19" t="str">
        <f t="shared" ca="1" si="103"/>
        <v>-</v>
      </c>
      <c r="Q208" s="19" t="str">
        <f t="shared" si="99"/>
        <v>-</v>
      </c>
      <c r="R208" s="17" t="str">
        <f t="shared" si="101"/>
        <v>-</v>
      </c>
      <c r="T208" s="21"/>
      <c r="V208" s="19" t="str">
        <f t="shared" si="100"/>
        <v>-</v>
      </c>
      <c r="W208" s="17" t="str">
        <f t="shared" si="89"/>
        <v>-</v>
      </c>
      <c r="AA208" s="21" t="str">
        <f t="shared" si="91"/>
        <v>-</v>
      </c>
      <c r="AB208" s="17" t="str">
        <f t="shared" si="92"/>
        <v>-</v>
      </c>
      <c r="AX208" s="24"/>
      <c r="AY208" s="24"/>
      <c r="BG208" s="20"/>
    </row>
    <row r="209" spans="1:59" x14ac:dyDescent="0.25">
      <c r="A209" s="17">
        <v>208</v>
      </c>
      <c r="D209" s="38" t="str">
        <f t="shared" ca="1" si="102"/>
        <v/>
      </c>
      <c r="E209" s="19" t="str">
        <f t="shared" ca="1" si="103"/>
        <v>-</v>
      </c>
      <c r="Q209" s="19" t="str">
        <f t="shared" si="99"/>
        <v>-</v>
      </c>
      <c r="R209" s="17" t="str">
        <f t="shared" si="101"/>
        <v>-</v>
      </c>
      <c r="T209" s="21"/>
      <c r="V209" s="19" t="str">
        <f t="shared" si="100"/>
        <v>-</v>
      </c>
      <c r="W209" s="17" t="str">
        <f t="shared" si="89"/>
        <v>-</v>
      </c>
      <c r="AA209" s="21" t="str">
        <f t="shared" si="91"/>
        <v>-</v>
      </c>
      <c r="AB209" s="17" t="str">
        <f t="shared" si="92"/>
        <v>-</v>
      </c>
      <c r="AX209" s="24"/>
      <c r="AY209" s="24"/>
      <c r="BG209" s="20"/>
    </row>
    <row r="210" spans="1:59" x14ac:dyDescent="0.25">
      <c r="A210" s="17">
        <v>209</v>
      </c>
      <c r="D210" s="38" t="str">
        <f t="shared" ca="1" si="102"/>
        <v/>
      </c>
      <c r="E210" s="19" t="str">
        <f t="shared" ca="1" si="103"/>
        <v>-</v>
      </c>
      <c r="Q210" s="19" t="str">
        <f t="shared" si="99"/>
        <v>-</v>
      </c>
      <c r="R210" s="17" t="str">
        <f t="shared" si="101"/>
        <v>-</v>
      </c>
      <c r="T210" s="21"/>
      <c r="V210" s="19" t="str">
        <f t="shared" si="100"/>
        <v>-</v>
      </c>
      <c r="W210" s="17" t="str">
        <f t="shared" si="89"/>
        <v>-</v>
      </c>
      <c r="AA210" s="21" t="str">
        <f t="shared" si="91"/>
        <v>-</v>
      </c>
      <c r="AB210" s="17" t="str">
        <f t="shared" si="92"/>
        <v>-</v>
      </c>
      <c r="AX210" s="24"/>
      <c r="AY210" s="24"/>
      <c r="BG210" s="20"/>
    </row>
    <row r="211" spans="1:59" x14ac:dyDescent="0.25">
      <c r="A211" s="17">
        <v>210</v>
      </c>
      <c r="D211" s="38" t="str">
        <f t="shared" ca="1" si="102"/>
        <v/>
      </c>
      <c r="E211" s="19" t="str">
        <f t="shared" ca="1" si="103"/>
        <v>-</v>
      </c>
      <c r="Q211" s="19" t="str">
        <f t="shared" si="99"/>
        <v>-</v>
      </c>
      <c r="R211" s="17" t="str">
        <f t="shared" si="101"/>
        <v>-</v>
      </c>
      <c r="T211" s="21"/>
      <c r="V211" s="19" t="str">
        <f t="shared" si="100"/>
        <v>-</v>
      </c>
      <c r="W211" s="17" t="str">
        <f t="shared" si="89"/>
        <v>-</v>
      </c>
      <c r="AA211" s="21" t="str">
        <f t="shared" si="91"/>
        <v>-</v>
      </c>
      <c r="AB211" s="17" t="str">
        <f t="shared" si="92"/>
        <v>-</v>
      </c>
      <c r="AX211" s="24"/>
      <c r="AY211" s="24"/>
      <c r="BG211" s="20"/>
    </row>
    <row r="212" spans="1:59" x14ac:dyDescent="0.25">
      <c r="A212" s="17">
        <v>211</v>
      </c>
      <c r="D212" s="38" t="str">
        <f t="shared" ca="1" si="102"/>
        <v/>
      </c>
      <c r="E212" s="19" t="str">
        <f t="shared" ca="1" si="103"/>
        <v>-</v>
      </c>
      <c r="Q212" s="19" t="str">
        <f t="shared" si="99"/>
        <v>-</v>
      </c>
      <c r="R212" s="17" t="str">
        <f t="shared" si="101"/>
        <v>-</v>
      </c>
      <c r="T212" s="21"/>
      <c r="V212" s="19" t="str">
        <f t="shared" si="100"/>
        <v>-</v>
      </c>
      <c r="W212" s="17" t="str">
        <f t="shared" si="89"/>
        <v>-</v>
      </c>
      <c r="AA212" s="21" t="str">
        <f t="shared" si="91"/>
        <v>-</v>
      </c>
      <c r="AB212" s="17" t="str">
        <f t="shared" si="92"/>
        <v>-</v>
      </c>
      <c r="AX212" s="24"/>
      <c r="AY212" s="24"/>
      <c r="BG212" s="20"/>
    </row>
    <row r="213" spans="1:59" x14ac:dyDescent="0.25">
      <c r="A213" s="17">
        <v>212</v>
      </c>
      <c r="D213" s="38" t="str">
        <f t="shared" ca="1" si="102"/>
        <v/>
      </c>
      <c r="E213" s="19" t="str">
        <f t="shared" ca="1" si="103"/>
        <v>-</v>
      </c>
      <c r="Q213" s="19" t="str">
        <f t="shared" si="99"/>
        <v>-</v>
      </c>
      <c r="R213" s="17" t="str">
        <f t="shared" si="101"/>
        <v>-</v>
      </c>
      <c r="T213" s="21"/>
      <c r="V213" s="19" t="str">
        <f t="shared" si="100"/>
        <v>-</v>
      </c>
      <c r="W213" s="17" t="str">
        <f t="shared" si="89"/>
        <v>-</v>
      </c>
      <c r="AA213" s="21" t="str">
        <f t="shared" si="91"/>
        <v>-</v>
      </c>
      <c r="AB213" s="17" t="str">
        <f t="shared" si="92"/>
        <v>-</v>
      </c>
      <c r="AX213" s="24"/>
      <c r="AY213" s="24"/>
      <c r="BG213" s="20"/>
    </row>
    <row r="214" spans="1:59" x14ac:dyDescent="0.25">
      <c r="A214" s="17">
        <v>213</v>
      </c>
      <c r="D214" s="38" t="str">
        <f t="shared" ca="1" si="102"/>
        <v/>
      </c>
      <c r="E214" s="19" t="str">
        <f t="shared" ca="1" si="103"/>
        <v>-</v>
      </c>
      <c r="Q214" s="19" t="str">
        <f t="shared" si="99"/>
        <v>-</v>
      </c>
      <c r="R214" s="17" t="str">
        <f t="shared" si="101"/>
        <v>-</v>
      </c>
      <c r="T214" s="21"/>
      <c r="V214" s="19" t="str">
        <f t="shared" si="100"/>
        <v>-</v>
      </c>
      <c r="W214" s="17" t="str">
        <f t="shared" si="89"/>
        <v>-</v>
      </c>
      <c r="AA214" s="21" t="str">
        <f t="shared" si="91"/>
        <v>-</v>
      </c>
      <c r="AB214" s="17" t="str">
        <f t="shared" si="92"/>
        <v>-</v>
      </c>
      <c r="AX214" s="24"/>
      <c r="AY214" s="24"/>
      <c r="BG214" s="20"/>
    </row>
    <row r="215" spans="1:59" x14ac:dyDescent="0.25">
      <c r="A215" s="17">
        <v>214</v>
      </c>
      <c r="D215" s="38" t="str">
        <f t="shared" ca="1" si="102"/>
        <v/>
      </c>
      <c r="E215" s="19" t="str">
        <f t="shared" ca="1" si="103"/>
        <v>-</v>
      </c>
      <c r="Q215" s="19" t="str">
        <f t="shared" si="99"/>
        <v>-</v>
      </c>
      <c r="R215" s="17" t="str">
        <f t="shared" si="101"/>
        <v>-</v>
      </c>
      <c r="T215" s="21"/>
      <c r="V215" s="19" t="str">
        <f t="shared" si="100"/>
        <v>-</v>
      </c>
      <c r="W215" s="17" t="str">
        <f t="shared" si="89"/>
        <v>-</v>
      </c>
      <c r="AA215" s="21" t="str">
        <f t="shared" si="91"/>
        <v>-</v>
      </c>
      <c r="AB215" s="17" t="str">
        <f t="shared" si="92"/>
        <v>-</v>
      </c>
      <c r="AX215" s="24"/>
      <c r="AY215" s="24"/>
      <c r="BG215" s="20"/>
    </row>
    <row r="216" spans="1:59" x14ac:dyDescent="0.25">
      <c r="A216" s="17">
        <v>215</v>
      </c>
      <c r="D216" s="38" t="str">
        <f t="shared" ca="1" si="102"/>
        <v/>
      </c>
      <c r="E216" s="19" t="str">
        <f t="shared" ca="1" si="103"/>
        <v>-</v>
      </c>
      <c r="Q216" s="19" t="str">
        <f t="shared" si="99"/>
        <v>-</v>
      </c>
      <c r="R216" s="17" t="str">
        <f t="shared" si="101"/>
        <v>-</v>
      </c>
      <c r="T216" s="21"/>
      <c r="V216" s="19" t="str">
        <f t="shared" si="100"/>
        <v>-</v>
      </c>
      <c r="W216" s="17" t="str">
        <f t="shared" si="89"/>
        <v>-</v>
      </c>
      <c r="AA216" s="21" t="str">
        <f t="shared" si="91"/>
        <v>-</v>
      </c>
      <c r="AB216" s="17" t="str">
        <f t="shared" si="92"/>
        <v>-</v>
      </c>
      <c r="AX216" s="24"/>
      <c r="AY216" s="24"/>
      <c r="BG216" s="20"/>
    </row>
    <row r="217" spans="1:59" x14ac:dyDescent="0.25">
      <c r="A217" s="17">
        <v>216</v>
      </c>
      <c r="D217" s="38" t="str">
        <f t="shared" ca="1" si="102"/>
        <v/>
      </c>
      <c r="E217" s="19" t="str">
        <f t="shared" ca="1" si="103"/>
        <v>-</v>
      </c>
      <c r="Q217" s="19" t="str">
        <f t="shared" si="99"/>
        <v>-</v>
      </c>
      <c r="R217" s="17" t="str">
        <f t="shared" si="101"/>
        <v>-</v>
      </c>
      <c r="T217" s="21"/>
      <c r="V217" s="19" t="str">
        <f t="shared" si="100"/>
        <v>-</v>
      </c>
      <c r="W217" s="17" t="str">
        <f t="shared" si="89"/>
        <v>-</v>
      </c>
      <c r="AA217" s="21" t="str">
        <f t="shared" si="91"/>
        <v>-</v>
      </c>
      <c r="AB217" s="17" t="str">
        <f t="shared" si="92"/>
        <v>-</v>
      </c>
      <c r="AX217" s="24"/>
      <c r="AY217" s="24"/>
      <c r="BG217" s="20"/>
    </row>
    <row r="218" spans="1:59" x14ac:dyDescent="0.25">
      <c r="A218" s="17">
        <v>217</v>
      </c>
      <c r="D218" s="38" t="str">
        <f t="shared" ca="1" si="102"/>
        <v/>
      </c>
      <c r="E218" s="19" t="str">
        <f t="shared" ca="1" si="103"/>
        <v>-</v>
      </c>
      <c r="Q218" s="19" t="str">
        <f t="shared" si="99"/>
        <v>-</v>
      </c>
      <c r="R218" s="17" t="str">
        <f t="shared" si="101"/>
        <v>-</v>
      </c>
      <c r="T218" s="21"/>
      <c r="V218" s="19" t="str">
        <f t="shared" si="100"/>
        <v>-</v>
      </c>
      <c r="W218" s="17" t="str">
        <f t="shared" si="89"/>
        <v>-</v>
      </c>
      <c r="AA218" s="21" t="str">
        <f t="shared" si="91"/>
        <v>-</v>
      </c>
      <c r="AB218" s="17" t="str">
        <f t="shared" si="92"/>
        <v>-</v>
      </c>
      <c r="AX218" s="24"/>
      <c r="AY218" s="24"/>
      <c r="BG218" s="20"/>
    </row>
    <row r="219" spans="1:59" x14ac:dyDescent="0.25">
      <c r="A219" s="17">
        <v>218</v>
      </c>
      <c r="D219" s="38" t="str">
        <f t="shared" ca="1" si="102"/>
        <v/>
      </c>
      <c r="E219" s="19" t="str">
        <f t="shared" ca="1" si="103"/>
        <v>-</v>
      </c>
      <c r="Q219" s="19" t="str">
        <f t="shared" ref="Q219:Q250" si="104">IF(N219="","-",N219/(O219)^2)</f>
        <v>-</v>
      </c>
      <c r="R219" s="17" t="str">
        <f t="shared" si="101"/>
        <v>-</v>
      </c>
      <c r="T219" s="21"/>
      <c r="V219" s="19" t="str">
        <f t="shared" ref="V219:V250" si="105">IF(S219="","-",IF(F219="f",0.439*S219+0.221*D219-9.4,0.567*S219+0.101*D219-31.8))</f>
        <v>-</v>
      </c>
      <c r="W219" s="17" t="str">
        <f t="shared" ref="W219:W282" si="106">IF(S219="","-",IF(F219="f",IF(S219&lt;80,"normal",IF(S219&lt;88,"alerta",IF(S219&gt;87.9999,"Obesidad Abdominal"))),IF(S219&lt;94,"normal",IF(S219&lt;102,"alerta",IF(S219&gt;101.999,"Obesidad Abdominal")))))</f>
        <v>-</v>
      </c>
      <c r="AA219" s="21" t="str">
        <f t="shared" ref="AA219:AA282" si="107">IF(S219="","-",S219/Z219)</f>
        <v>-</v>
      </c>
      <c r="AB219" s="17" t="str">
        <f t="shared" ref="AB219:AB282" si="108">IF(AA219="-","-",IF(F219="f",IF(AA219&lt;0.8,"normal",IF(AA219&gt;0.7999999999,"Obesidad Abdominal")),IF(AA219&lt;0.95,"normal","Obesidad Abdominal")))</f>
        <v>-</v>
      </c>
      <c r="AX219" s="24"/>
      <c r="AY219" s="24"/>
      <c r="BG219" s="20"/>
    </row>
    <row r="220" spans="1:59" x14ac:dyDescent="0.25">
      <c r="A220" s="17">
        <v>219</v>
      </c>
      <c r="D220" s="38" t="str">
        <f t="shared" ca="1" si="102"/>
        <v/>
      </c>
      <c r="E220" s="19" t="str">
        <f t="shared" ca="1" si="103"/>
        <v>-</v>
      </c>
      <c r="Q220" s="19" t="str">
        <f t="shared" si="104"/>
        <v>-</v>
      </c>
      <c r="R220" s="17" t="str">
        <f t="shared" ref="R220:R251" si="109">IF(N220=0,"-",IF(Q220&lt;18.5,"BAJOPESO",IF(Q220&lt;25,"NORMOPESO",IF(Q220&lt;27,"SOBREPESO GRADO 1",IF(Q220&lt;30,"SOBREPESO GRADO 2",IF(Q220&lt;35,"Obesidad grado 1",IF(Q220&lt;40,"OBESO Grado 2","OBESO Grado 3")))))))</f>
        <v>-</v>
      </c>
      <c r="T220" s="21"/>
      <c r="V220" s="17" t="str">
        <f t="shared" si="105"/>
        <v>-</v>
      </c>
      <c r="W220" s="17" t="str">
        <f t="shared" si="106"/>
        <v>-</v>
      </c>
      <c r="AA220" s="21" t="str">
        <f t="shared" si="107"/>
        <v>-</v>
      </c>
      <c r="AB220" s="17" t="str">
        <f t="shared" si="108"/>
        <v>-</v>
      </c>
      <c r="AX220" s="24"/>
      <c r="AY220" s="24"/>
      <c r="BG220" s="20"/>
    </row>
    <row r="221" spans="1:59" x14ac:dyDescent="0.25">
      <c r="A221" s="17">
        <v>220</v>
      </c>
      <c r="D221" s="38" t="str">
        <f t="shared" ca="1" si="102"/>
        <v/>
      </c>
      <c r="E221" s="19" t="str">
        <f t="shared" ca="1" si="103"/>
        <v>-</v>
      </c>
      <c r="Q221" s="19" t="str">
        <f t="shared" si="104"/>
        <v>-</v>
      </c>
      <c r="R221" s="17" t="str">
        <f t="shared" si="109"/>
        <v>-</v>
      </c>
      <c r="T221" s="21"/>
      <c r="V221" s="17" t="str">
        <f t="shared" si="105"/>
        <v>-</v>
      </c>
      <c r="W221" s="17" t="str">
        <f t="shared" si="106"/>
        <v>-</v>
      </c>
      <c r="AA221" s="21" t="str">
        <f t="shared" si="107"/>
        <v>-</v>
      </c>
      <c r="AB221" s="17" t="str">
        <f t="shared" si="108"/>
        <v>-</v>
      </c>
      <c r="AX221" s="24"/>
      <c r="AY221" s="24"/>
      <c r="BG221" s="20"/>
    </row>
    <row r="222" spans="1:59" x14ac:dyDescent="0.25">
      <c r="A222" s="17">
        <v>221</v>
      </c>
      <c r="D222" s="38" t="str">
        <f t="shared" ca="1" si="102"/>
        <v/>
      </c>
      <c r="E222" s="19" t="str">
        <f t="shared" ca="1" si="103"/>
        <v>-</v>
      </c>
      <c r="Q222" s="19" t="str">
        <f t="shared" si="104"/>
        <v>-</v>
      </c>
      <c r="R222" s="17" t="str">
        <f t="shared" si="109"/>
        <v>-</v>
      </c>
      <c r="T222" s="21"/>
      <c r="V222" s="17" t="str">
        <f t="shared" si="105"/>
        <v>-</v>
      </c>
      <c r="W222" s="17" t="str">
        <f t="shared" si="106"/>
        <v>-</v>
      </c>
      <c r="AA222" s="21" t="str">
        <f t="shared" si="107"/>
        <v>-</v>
      </c>
      <c r="AB222" s="17" t="str">
        <f t="shared" si="108"/>
        <v>-</v>
      </c>
      <c r="AX222" s="24"/>
      <c r="AY222" s="24"/>
      <c r="BG222" s="20"/>
    </row>
    <row r="223" spans="1:59" x14ac:dyDescent="0.25">
      <c r="A223" s="17">
        <v>222</v>
      </c>
      <c r="D223" s="38" t="str">
        <f t="shared" ca="1" si="102"/>
        <v/>
      </c>
      <c r="E223" s="19" t="str">
        <f t="shared" ca="1" si="103"/>
        <v>-</v>
      </c>
      <c r="Q223" s="19" t="str">
        <f t="shared" si="104"/>
        <v>-</v>
      </c>
      <c r="R223" s="17" t="str">
        <f t="shared" si="109"/>
        <v>-</v>
      </c>
      <c r="T223" s="21"/>
      <c r="V223" s="17" t="str">
        <f t="shared" si="105"/>
        <v>-</v>
      </c>
      <c r="W223" s="17" t="str">
        <f t="shared" si="106"/>
        <v>-</v>
      </c>
      <c r="AA223" s="21" t="str">
        <f t="shared" si="107"/>
        <v>-</v>
      </c>
      <c r="AB223" s="17" t="str">
        <f t="shared" si="108"/>
        <v>-</v>
      </c>
      <c r="AX223" s="24"/>
      <c r="AY223" s="24"/>
      <c r="BG223" s="20"/>
    </row>
    <row r="224" spans="1:59" x14ac:dyDescent="0.25">
      <c r="A224" s="17">
        <v>223</v>
      </c>
      <c r="D224" s="38" t="str">
        <f t="shared" ca="1" si="102"/>
        <v/>
      </c>
      <c r="E224" s="19" t="str">
        <f t="shared" ca="1" si="103"/>
        <v>-</v>
      </c>
      <c r="Q224" s="19" t="str">
        <f t="shared" si="104"/>
        <v>-</v>
      </c>
      <c r="R224" s="17" t="str">
        <f t="shared" si="109"/>
        <v>-</v>
      </c>
      <c r="T224" s="21"/>
      <c r="V224" s="17" t="str">
        <f t="shared" si="105"/>
        <v>-</v>
      </c>
      <c r="W224" s="17" t="str">
        <f t="shared" si="106"/>
        <v>-</v>
      </c>
      <c r="AA224" s="21" t="str">
        <f t="shared" si="107"/>
        <v>-</v>
      </c>
      <c r="AB224" s="17" t="str">
        <f t="shared" si="108"/>
        <v>-</v>
      </c>
      <c r="AX224" s="24"/>
      <c r="AY224" s="24"/>
      <c r="BG224" s="20"/>
    </row>
    <row r="225" spans="1:59" x14ac:dyDescent="0.25">
      <c r="A225" s="17">
        <v>224</v>
      </c>
      <c r="D225" s="38" t="str">
        <f t="shared" ref="D225:D256" ca="1" si="110">IF(C225="","",(TODAY()-C225)/365)</f>
        <v/>
      </c>
      <c r="E225" s="19" t="str">
        <f t="shared" ref="E225:E256" ca="1" si="111">IF(D225="","-",IF(D225&lt;20,"Menor de 20 años",IF(D225&lt;35,"Entre 20 y 34 años",IF(D225&lt;50,"Entre 35 y 49 años",IF(D225&lt;65,"Entre 40 y 64 años","Mayor de 65 años")))))</f>
        <v>-</v>
      </c>
      <c r="Q225" s="19" t="str">
        <f t="shared" si="104"/>
        <v>-</v>
      </c>
      <c r="R225" s="17" t="str">
        <f t="shared" si="109"/>
        <v>-</v>
      </c>
      <c r="T225" s="21"/>
      <c r="V225" s="17" t="str">
        <f t="shared" si="105"/>
        <v>-</v>
      </c>
      <c r="W225" s="17" t="str">
        <f t="shared" si="106"/>
        <v>-</v>
      </c>
      <c r="AA225" s="21" t="str">
        <f t="shared" si="107"/>
        <v>-</v>
      </c>
      <c r="AB225" s="17" t="str">
        <f t="shared" si="108"/>
        <v>-</v>
      </c>
      <c r="AX225" s="24"/>
      <c r="AY225" s="24"/>
      <c r="BG225" s="20"/>
    </row>
    <row r="226" spans="1:59" x14ac:dyDescent="0.25">
      <c r="A226" s="17">
        <v>225</v>
      </c>
      <c r="D226" s="38" t="str">
        <f t="shared" ca="1" si="110"/>
        <v/>
      </c>
      <c r="E226" s="19" t="str">
        <f t="shared" ca="1" si="111"/>
        <v>-</v>
      </c>
      <c r="Q226" s="19" t="str">
        <f t="shared" si="104"/>
        <v>-</v>
      </c>
      <c r="R226" s="17" t="str">
        <f t="shared" si="109"/>
        <v>-</v>
      </c>
      <c r="T226" s="21"/>
      <c r="V226" s="17" t="str">
        <f t="shared" si="105"/>
        <v>-</v>
      </c>
      <c r="W226" s="17" t="str">
        <f t="shared" si="106"/>
        <v>-</v>
      </c>
      <c r="AA226" s="21" t="str">
        <f t="shared" si="107"/>
        <v>-</v>
      </c>
      <c r="AB226" s="17" t="str">
        <f t="shared" si="108"/>
        <v>-</v>
      </c>
      <c r="AX226" s="24"/>
      <c r="AY226" s="24"/>
      <c r="BG226" s="20"/>
    </row>
    <row r="227" spans="1:59" x14ac:dyDescent="0.25">
      <c r="A227" s="17">
        <v>226</v>
      </c>
      <c r="D227" s="38" t="str">
        <f t="shared" ca="1" si="110"/>
        <v/>
      </c>
      <c r="E227" s="19" t="str">
        <f t="shared" ca="1" si="111"/>
        <v>-</v>
      </c>
      <c r="Q227" s="19" t="str">
        <f t="shared" si="104"/>
        <v>-</v>
      </c>
      <c r="R227" s="17" t="str">
        <f t="shared" si="109"/>
        <v>-</v>
      </c>
      <c r="T227" s="21"/>
      <c r="V227" s="17" t="str">
        <f t="shared" si="105"/>
        <v>-</v>
      </c>
      <c r="W227" s="17" t="str">
        <f t="shared" si="106"/>
        <v>-</v>
      </c>
      <c r="AA227" s="21" t="str">
        <f t="shared" si="107"/>
        <v>-</v>
      </c>
      <c r="AB227" s="17" t="str">
        <f t="shared" si="108"/>
        <v>-</v>
      </c>
      <c r="AX227" s="24"/>
      <c r="AY227" s="24"/>
    </row>
    <row r="228" spans="1:59" x14ac:dyDescent="0.25">
      <c r="A228" s="17">
        <v>227</v>
      </c>
      <c r="D228" s="38" t="str">
        <f t="shared" ca="1" si="110"/>
        <v/>
      </c>
      <c r="E228" s="19" t="str">
        <f t="shared" ca="1" si="111"/>
        <v>-</v>
      </c>
      <c r="Q228" s="19" t="str">
        <f t="shared" si="104"/>
        <v>-</v>
      </c>
      <c r="R228" s="17" t="str">
        <f t="shared" si="109"/>
        <v>-</v>
      </c>
      <c r="T228" s="21"/>
      <c r="V228" s="17" t="str">
        <f t="shared" si="105"/>
        <v>-</v>
      </c>
      <c r="W228" s="17" t="str">
        <f t="shared" si="106"/>
        <v>-</v>
      </c>
      <c r="AA228" s="21" t="str">
        <f t="shared" si="107"/>
        <v>-</v>
      </c>
      <c r="AB228" s="17" t="str">
        <f t="shared" si="108"/>
        <v>-</v>
      </c>
      <c r="AX228" s="24"/>
      <c r="AY228" s="24"/>
    </row>
    <row r="229" spans="1:59" x14ac:dyDescent="0.25">
      <c r="A229" s="17">
        <v>228</v>
      </c>
      <c r="D229" s="38" t="str">
        <f t="shared" ca="1" si="110"/>
        <v/>
      </c>
      <c r="E229" s="19" t="str">
        <f t="shared" ca="1" si="111"/>
        <v>-</v>
      </c>
      <c r="Q229" s="19" t="str">
        <f t="shared" si="104"/>
        <v>-</v>
      </c>
      <c r="R229" s="17" t="str">
        <f t="shared" si="109"/>
        <v>-</v>
      </c>
      <c r="T229" s="21"/>
      <c r="V229" s="17" t="str">
        <f t="shared" si="105"/>
        <v>-</v>
      </c>
      <c r="W229" s="17" t="str">
        <f t="shared" si="106"/>
        <v>-</v>
      </c>
      <c r="AA229" s="21" t="str">
        <f t="shared" si="107"/>
        <v>-</v>
      </c>
      <c r="AB229" s="17" t="str">
        <f t="shared" si="108"/>
        <v>-</v>
      </c>
      <c r="AX229" s="24"/>
      <c r="AY229" s="24"/>
    </row>
    <row r="230" spans="1:59" x14ac:dyDescent="0.25">
      <c r="A230" s="17">
        <v>229</v>
      </c>
      <c r="D230" s="38" t="str">
        <f t="shared" ca="1" si="110"/>
        <v/>
      </c>
      <c r="E230" s="19" t="str">
        <f t="shared" ca="1" si="111"/>
        <v>-</v>
      </c>
      <c r="Q230" s="19" t="str">
        <f t="shared" si="104"/>
        <v>-</v>
      </c>
      <c r="R230" s="17" t="str">
        <f t="shared" si="109"/>
        <v>-</v>
      </c>
      <c r="T230" s="21"/>
      <c r="V230" s="17" t="str">
        <f t="shared" si="105"/>
        <v>-</v>
      </c>
      <c r="W230" s="17" t="str">
        <f t="shared" si="106"/>
        <v>-</v>
      </c>
      <c r="AA230" s="21" t="str">
        <f t="shared" si="107"/>
        <v>-</v>
      </c>
      <c r="AB230" s="17" t="str">
        <f t="shared" si="108"/>
        <v>-</v>
      </c>
      <c r="AX230" s="24"/>
      <c r="AY230" s="24"/>
    </row>
    <row r="231" spans="1:59" x14ac:dyDescent="0.25">
      <c r="A231" s="17">
        <v>230</v>
      </c>
      <c r="D231" s="38" t="str">
        <f t="shared" ca="1" si="110"/>
        <v/>
      </c>
      <c r="E231" s="19" t="str">
        <f t="shared" ca="1" si="111"/>
        <v>-</v>
      </c>
      <c r="Q231" s="19" t="str">
        <f t="shared" si="104"/>
        <v>-</v>
      </c>
      <c r="R231" s="17" t="str">
        <f t="shared" si="109"/>
        <v>-</v>
      </c>
      <c r="T231" s="21"/>
      <c r="V231" s="17" t="str">
        <f t="shared" si="105"/>
        <v>-</v>
      </c>
      <c r="W231" s="17" t="str">
        <f t="shared" si="106"/>
        <v>-</v>
      </c>
      <c r="AA231" s="21" t="str">
        <f t="shared" si="107"/>
        <v>-</v>
      </c>
      <c r="AB231" s="17" t="str">
        <f t="shared" si="108"/>
        <v>-</v>
      </c>
      <c r="AX231" s="24"/>
      <c r="AY231" s="24"/>
    </row>
    <row r="232" spans="1:59" x14ac:dyDescent="0.25">
      <c r="A232" s="17">
        <v>231</v>
      </c>
      <c r="D232" s="38" t="str">
        <f t="shared" ca="1" si="110"/>
        <v/>
      </c>
      <c r="E232" s="19" t="str">
        <f t="shared" ca="1" si="111"/>
        <v>-</v>
      </c>
      <c r="Q232" s="19" t="str">
        <f t="shared" si="104"/>
        <v>-</v>
      </c>
      <c r="R232" s="17" t="str">
        <f t="shared" si="109"/>
        <v>-</v>
      </c>
      <c r="T232" s="21"/>
      <c r="V232" s="17" t="str">
        <f t="shared" si="105"/>
        <v>-</v>
      </c>
      <c r="W232" s="17" t="str">
        <f t="shared" si="106"/>
        <v>-</v>
      </c>
      <c r="AA232" s="21" t="str">
        <f t="shared" si="107"/>
        <v>-</v>
      </c>
      <c r="AB232" s="17" t="str">
        <f t="shared" si="108"/>
        <v>-</v>
      </c>
      <c r="AX232" s="24"/>
      <c r="AY232" s="24"/>
    </row>
    <row r="233" spans="1:59" x14ac:dyDescent="0.25">
      <c r="A233" s="17">
        <v>232</v>
      </c>
      <c r="D233" s="38" t="str">
        <f t="shared" ca="1" si="110"/>
        <v/>
      </c>
      <c r="E233" s="19" t="str">
        <f t="shared" ca="1" si="111"/>
        <v>-</v>
      </c>
      <c r="Q233" s="19" t="str">
        <f t="shared" si="104"/>
        <v>-</v>
      </c>
      <c r="R233" s="17" t="str">
        <f t="shared" si="109"/>
        <v>-</v>
      </c>
      <c r="T233" s="21"/>
      <c r="V233" s="17" t="str">
        <f t="shared" si="105"/>
        <v>-</v>
      </c>
      <c r="W233" s="17" t="str">
        <f t="shared" si="106"/>
        <v>-</v>
      </c>
      <c r="AA233" s="21" t="str">
        <f t="shared" si="107"/>
        <v>-</v>
      </c>
      <c r="AB233" s="17" t="str">
        <f t="shared" si="108"/>
        <v>-</v>
      </c>
      <c r="AX233" s="24"/>
      <c r="AY233" s="24"/>
    </row>
    <row r="234" spans="1:59" x14ac:dyDescent="0.25">
      <c r="A234" s="17">
        <v>233</v>
      </c>
      <c r="D234" s="38" t="str">
        <f t="shared" ca="1" si="110"/>
        <v/>
      </c>
      <c r="E234" s="19" t="str">
        <f t="shared" ca="1" si="111"/>
        <v>-</v>
      </c>
      <c r="Q234" s="19" t="str">
        <f t="shared" si="104"/>
        <v>-</v>
      </c>
      <c r="R234" s="17" t="str">
        <f t="shared" si="109"/>
        <v>-</v>
      </c>
      <c r="T234" s="21"/>
      <c r="V234" s="17" t="str">
        <f t="shared" si="105"/>
        <v>-</v>
      </c>
      <c r="W234" s="17" t="str">
        <f t="shared" si="106"/>
        <v>-</v>
      </c>
      <c r="AA234" s="21" t="str">
        <f t="shared" si="107"/>
        <v>-</v>
      </c>
      <c r="AB234" s="17" t="str">
        <f t="shared" si="108"/>
        <v>-</v>
      </c>
      <c r="AX234" s="24"/>
      <c r="AY234" s="24"/>
    </row>
    <row r="235" spans="1:59" x14ac:dyDescent="0.25">
      <c r="A235" s="17">
        <v>234</v>
      </c>
      <c r="D235" s="38" t="str">
        <f t="shared" ca="1" si="110"/>
        <v/>
      </c>
      <c r="E235" s="19" t="str">
        <f t="shared" ca="1" si="111"/>
        <v>-</v>
      </c>
      <c r="Q235" s="19" t="str">
        <f t="shared" si="104"/>
        <v>-</v>
      </c>
      <c r="R235" s="17" t="str">
        <f t="shared" si="109"/>
        <v>-</v>
      </c>
      <c r="T235" s="21"/>
      <c r="V235" s="17" t="str">
        <f t="shared" si="105"/>
        <v>-</v>
      </c>
      <c r="W235" s="17" t="str">
        <f t="shared" si="106"/>
        <v>-</v>
      </c>
      <c r="AA235" s="21" t="str">
        <f t="shared" si="107"/>
        <v>-</v>
      </c>
      <c r="AB235" s="17" t="str">
        <f t="shared" si="108"/>
        <v>-</v>
      </c>
      <c r="AX235" s="24"/>
      <c r="AY235" s="24"/>
    </row>
    <row r="236" spans="1:59" x14ac:dyDescent="0.25">
      <c r="A236" s="17">
        <v>235</v>
      </c>
      <c r="D236" s="38" t="str">
        <f t="shared" ca="1" si="110"/>
        <v/>
      </c>
      <c r="E236" s="19" t="str">
        <f t="shared" ca="1" si="111"/>
        <v>-</v>
      </c>
      <c r="Q236" s="19" t="str">
        <f t="shared" si="104"/>
        <v>-</v>
      </c>
      <c r="R236" s="17" t="str">
        <f t="shared" si="109"/>
        <v>-</v>
      </c>
      <c r="T236" s="21"/>
      <c r="V236" s="17" t="str">
        <f t="shared" si="105"/>
        <v>-</v>
      </c>
      <c r="W236" s="17" t="str">
        <f t="shared" si="106"/>
        <v>-</v>
      </c>
      <c r="AA236" s="21" t="str">
        <f t="shared" si="107"/>
        <v>-</v>
      </c>
      <c r="AB236" s="17" t="str">
        <f t="shared" si="108"/>
        <v>-</v>
      </c>
      <c r="AX236" s="24"/>
      <c r="AY236" s="24"/>
    </row>
    <row r="237" spans="1:59" x14ac:dyDescent="0.25">
      <c r="A237" s="17">
        <v>236</v>
      </c>
      <c r="D237" s="38" t="str">
        <f t="shared" ca="1" si="110"/>
        <v/>
      </c>
      <c r="E237" s="19" t="str">
        <f t="shared" ca="1" si="111"/>
        <v>-</v>
      </c>
      <c r="Q237" s="19" t="str">
        <f t="shared" si="104"/>
        <v>-</v>
      </c>
      <c r="R237" s="17" t="str">
        <f t="shared" si="109"/>
        <v>-</v>
      </c>
      <c r="T237" s="21"/>
      <c r="V237" s="17" t="str">
        <f t="shared" si="105"/>
        <v>-</v>
      </c>
      <c r="W237" s="17" t="str">
        <f t="shared" si="106"/>
        <v>-</v>
      </c>
      <c r="AA237" s="21" t="str">
        <f t="shared" si="107"/>
        <v>-</v>
      </c>
      <c r="AB237" s="17" t="str">
        <f t="shared" si="108"/>
        <v>-</v>
      </c>
      <c r="AX237" s="24"/>
      <c r="AY237" s="24"/>
    </row>
    <row r="238" spans="1:59" x14ac:dyDescent="0.25">
      <c r="A238" s="17">
        <v>237</v>
      </c>
      <c r="D238" s="38" t="str">
        <f t="shared" ca="1" si="110"/>
        <v/>
      </c>
      <c r="E238" s="19" t="str">
        <f t="shared" ca="1" si="111"/>
        <v>-</v>
      </c>
      <c r="Q238" s="19" t="str">
        <f t="shared" si="104"/>
        <v>-</v>
      </c>
      <c r="R238" s="17" t="str">
        <f t="shared" si="109"/>
        <v>-</v>
      </c>
      <c r="T238" s="21"/>
      <c r="V238" s="17" t="str">
        <f t="shared" si="105"/>
        <v>-</v>
      </c>
      <c r="W238" s="17" t="str">
        <f t="shared" si="106"/>
        <v>-</v>
      </c>
      <c r="AA238" s="21" t="str">
        <f t="shared" si="107"/>
        <v>-</v>
      </c>
      <c r="AB238" s="17" t="str">
        <f t="shared" si="108"/>
        <v>-</v>
      </c>
      <c r="AX238" s="24"/>
      <c r="AY238" s="24"/>
    </row>
    <row r="239" spans="1:59" x14ac:dyDescent="0.25">
      <c r="A239" s="17">
        <v>238</v>
      </c>
      <c r="D239" s="38" t="str">
        <f t="shared" ca="1" si="110"/>
        <v/>
      </c>
      <c r="E239" s="19" t="str">
        <f t="shared" ca="1" si="111"/>
        <v>-</v>
      </c>
      <c r="Q239" s="19" t="str">
        <f t="shared" si="104"/>
        <v>-</v>
      </c>
      <c r="R239" s="17" t="str">
        <f t="shared" si="109"/>
        <v>-</v>
      </c>
      <c r="T239" s="21"/>
      <c r="V239" s="17" t="str">
        <f t="shared" si="105"/>
        <v>-</v>
      </c>
      <c r="W239" s="17" t="str">
        <f t="shared" si="106"/>
        <v>-</v>
      </c>
      <c r="AA239" s="21" t="str">
        <f t="shared" si="107"/>
        <v>-</v>
      </c>
      <c r="AB239" s="17" t="str">
        <f t="shared" si="108"/>
        <v>-</v>
      </c>
      <c r="AX239" s="24"/>
      <c r="AY239" s="24"/>
    </row>
    <row r="240" spans="1:59" x14ac:dyDescent="0.25">
      <c r="A240" s="17">
        <v>239</v>
      </c>
      <c r="D240" s="38" t="str">
        <f t="shared" ca="1" si="110"/>
        <v/>
      </c>
      <c r="E240" s="19" t="str">
        <f t="shared" ca="1" si="111"/>
        <v>-</v>
      </c>
      <c r="Q240" s="19" t="str">
        <f t="shared" si="104"/>
        <v>-</v>
      </c>
      <c r="R240" s="17" t="str">
        <f t="shared" si="109"/>
        <v>-</v>
      </c>
      <c r="T240" s="21"/>
      <c r="V240" s="17" t="str">
        <f t="shared" si="105"/>
        <v>-</v>
      </c>
      <c r="W240" s="17" t="str">
        <f t="shared" si="106"/>
        <v>-</v>
      </c>
      <c r="AA240" s="21" t="str">
        <f t="shared" si="107"/>
        <v>-</v>
      </c>
      <c r="AB240" s="17" t="str">
        <f t="shared" si="108"/>
        <v>-</v>
      </c>
      <c r="AX240" s="24"/>
      <c r="AY240" s="24"/>
    </row>
    <row r="241" spans="1:51" x14ac:dyDescent="0.25">
      <c r="A241" s="17">
        <v>240</v>
      </c>
      <c r="D241" s="38" t="str">
        <f t="shared" ca="1" si="110"/>
        <v/>
      </c>
      <c r="E241" s="19" t="str">
        <f t="shared" ca="1" si="111"/>
        <v>-</v>
      </c>
      <c r="Q241" s="19" t="str">
        <f t="shared" si="104"/>
        <v>-</v>
      </c>
      <c r="R241" s="17" t="str">
        <f t="shared" si="109"/>
        <v>-</v>
      </c>
      <c r="T241" s="21"/>
      <c r="V241" s="17" t="str">
        <f t="shared" si="105"/>
        <v>-</v>
      </c>
      <c r="W241" s="17" t="str">
        <f t="shared" si="106"/>
        <v>-</v>
      </c>
      <c r="AA241" s="21" t="str">
        <f t="shared" si="107"/>
        <v>-</v>
      </c>
      <c r="AB241" s="17" t="str">
        <f t="shared" si="108"/>
        <v>-</v>
      </c>
      <c r="AX241" s="24"/>
      <c r="AY241" s="24"/>
    </row>
    <row r="242" spans="1:51" x14ac:dyDescent="0.25">
      <c r="A242" s="17">
        <v>241</v>
      </c>
      <c r="D242" s="38" t="str">
        <f t="shared" ca="1" si="110"/>
        <v/>
      </c>
      <c r="E242" s="19" t="str">
        <f t="shared" ca="1" si="111"/>
        <v>-</v>
      </c>
      <c r="Q242" s="19" t="str">
        <f t="shared" si="104"/>
        <v>-</v>
      </c>
      <c r="R242" s="17" t="str">
        <f t="shared" si="109"/>
        <v>-</v>
      </c>
      <c r="T242" s="21"/>
      <c r="V242" s="17" t="str">
        <f t="shared" si="105"/>
        <v>-</v>
      </c>
      <c r="W242" s="17" t="str">
        <f t="shared" si="106"/>
        <v>-</v>
      </c>
      <c r="AA242" s="21" t="str">
        <f t="shared" si="107"/>
        <v>-</v>
      </c>
      <c r="AB242" s="17" t="str">
        <f t="shared" si="108"/>
        <v>-</v>
      </c>
      <c r="AX242" s="24"/>
      <c r="AY242" s="24"/>
    </row>
    <row r="243" spans="1:51" x14ac:dyDescent="0.25">
      <c r="A243" s="17">
        <v>242</v>
      </c>
      <c r="D243" s="38" t="str">
        <f t="shared" ca="1" si="110"/>
        <v/>
      </c>
      <c r="E243" s="19" t="str">
        <f t="shared" ca="1" si="111"/>
        <v>-</v>
      </c>
      <c r="Q243" s="19" t="str">
        <f t="shared" si="104"/>
        <v>-</v>
      </c>
      <c r="R243" s="17" t="str">
        <f t="shared" si="109"/>
        <v>-</v>
      </c>
      <c r="T243" s="21"/>
      <c r="V243" s="17" t="str">
        <f t="shared" si="105"/>
        <v>-</v>
      </c>
      <c r="W243" s="17" t="str">
        <f t="shared" si="106"/>
        <v>-</v>
      </c>
      <c r="AA243" s="21" t="str">
        <f t="shared" si="107"/>
        <v>-</v>
      </c>
      <c r="AB243" s="17" t="str">
        <f t="shared" si="108"/>
        <v>-</v>
      </c>
      <c r="AX243" s="24"/>
      <c r="AY243" s="24"/>
    </row>
    <row r="244" spans="1:51" x14ac:dyDescent="0.25">
      <c r="A244" s="17">
        <v>243</v>
      </c>
      <c r="D244" s="38" t="str">
        <f t="shared" ca="1" si="110"/>
        <v/>
      </c>
      <c r="E244" s="19" t="str">
        <f t="shared" ca="1" si="111"/>
        <v>-</v>
      </c>
      <c r="Q244" s="19" t="str">
        <f t="shared" si="104"/>
        <v>-</v>
      </c>
      <c r="R244" s="17" t="str">
        <f t="shared" si="109"/>
        <v>-</v>
      </c>
      <c r="T244" s="21"/>
      <c r="V244" s="17" t="str">
        <f t="shared" si="105"/>
        <v>-</v>
      </c>
      <c r="W244" s="17" t="str">
        <f t="shared" si="106"/>
        <v>-</v>
      </c>
      <c r="AA244" s="21" t="str">
        <f t="shared" si="107"/>
        <v>-</v>
      </c>
      <c r="AB244" s="17" t="str">
        <f t="shared" si="108"/>
        <v>-</v>
      </c>
      <c r="AX244" s="24"/>
      <c r="AY244" s="24"/>
    </row>
    <row r="245" spans="1:51" x14ac:dyDescent="0.25">
      <c r="A245" s="17">
        <v>244</v>
      </c>
      <c r="D245" s="38" t="str">
        <f t="shared" ca="1" si="110"/>
        <v/>
      </c>
      <c r="E245" s="19" t="str">
        <f t="shared" ca="1" si="111"/>
        <v>-</v>
      </c>
      <c r="Q245" s="19" t="str">
        <f t="shared" si="104"/>
        <v>-</v>
      </c>
      <c r="R245" s="17" t="str">
        <f t="shared" si="109"/>
        <v>-</v>
      </c>
      <c r="T245" s="21"/>
      <c r="V245" s="17" t="str">
        <f t="shared" si="105"/>
        <v>-</v>
      </c>
      <c r="W245" s="17" t="str">
        <f t="shared" si="106"/>
        <v>-</v>
      </c>
      <c r="AA245" s="21" t="str">
        <f t="shared" si="107"/>
        <v>-</v>
      </c>
      <c r="AB245" s="17" t="str">
        <f t="shared" si="108"/>
        <v>-</v>
      </c>
      <c r="AX245" s="24"/>
      <c r="AY245" s="24"/>
    </row>
    <row r="246" spans="1:51" x14ac:dyDescent="0.25">
      <c r="A246" s="17">
        <v>245</v>
      </c>
      <c r="D246" s="38" t="str">
        <f t="shared" ca="1" si="110"/>
        <v/>
      </c>
      <c r="E246" s="19" t="str">
        <f t="shared" ca="1" si="111"/>
        <v>-</v>
      </c>
      <c r="Q246" s="19" t="str">
        <f t="shared" si="104"/>
        <v>-</v>
      </c>
      <c r="R246" s="17" t="str">
        <f t="shared" si="109"/>
        <v>-</v>
      </c>
      <c r="T246" s="21"/>
      <c r="V246" s="17" t="str">
        <f t="shared" si="105"/>
        <v>-</v>
      </c>
      <c r="W246" s="17" t="str">
        <f t="shared" si="106"/>
        <v>-</v>
      </c>
      <c r="AA246" s="21" t="str">
        <f t="shared" si="107"/>
        <v>-</v>
      </c>
      <c r="AB246" s="17" t="str">
        <f t="shared" si="108"/>
        <v>-</v>
      </c>
      <c r="AX246" s="24"/>
      <c r="AY246" s="24"/>
    </row>
    <row r="247" spans="1:51" x14ac:dyDescent="0.25">
      <c r="A247" s="17">
        <v>246</v>
      </c>
      <c r="D247" s="38" t="str">
        <f t="shared" ca="1" si="110"/>
        <v/>
      </c>
      <c r="E247" s="19" t="str">
        <f t="shared" ca="1" si="111"/>
        <v>-</v>
      </c>
      <c r="Q247" s="19" t="str">
        <f t="shared" si="104"/>
        <v>-</v>
      </c>
      <c r="R247" s="17" t="str">
        <f t="shared" si="109"/>
        <v>-</v>
      </c>
      <c r="T247" s="21"/>
      <c r="V247" s="17" t="str">
        <f t="shared" si="105"/>
        <v>-</v>
      </c>
      <c r="W247" s="17" t="str">
        <f t="shared" si="106"/>
        <v>-</v>
      </c>
      <c r="AA247" s="21" t="str">
        <f t="shared" si="107"/>
        <v>-</v>
      </c>
      <c r="AB247" s="17" t="str">
        <f t="shared" si="108"/>
        <v>-</v>
      </c>
      <c r="AX247" s="24"/>
      <c r="AY247" s="24"/>
    </row>
    <row r="248" spans="1:51" x14ac:dyDescent="0.25">
      <c r="A248" s="17">
        <v>247</v>
      </c>
      <c r="D248" s="38" t="str">
        <f t="shared" ca="1" si="110"/>
        <v/>
      </c>
      <c r="E248" s="19" t="str">
        <f t="shared" ca="1" si="111"/>
        <v>-</v>
      </c>
      <c r="Q248" s="19" t="str">
        <f t="shared" si="104"/>
        <v>-</v>
      </c>
      <c r="R248" s="17" t="str">
        <f t="shared" si="109"/>
        <v>-</v>
      </c>
      <c r="T248" s="21"/>
      <c r="V248" s="17" t="str">
        <f t="shared" si="105"/>
        <v>-</v>
      </c>
      <c r="W248" s="17" t="str">
        <f t="shared" si="106"/>
        <v>-</v>
      </c>
      <c r="AA248" s="21" t="str">
        <f t="shared" si="107"/>
        <v>-</v>
      </c>
      <c r="AB248" s="17" t="str">
        <f t="shared" si="108"/>
        <v>-</v>
      </c>
      <c r="AX248" s="24"/>
      <c r="AY248" s="24"/>
    </row>
    <row r="249" spans="1:51" x14ac:dyDescent="0.25">
      <c r="A249" s="17">
        <v>248</v>
      </c>
      <c r="D249" s="38" t="str">
        <f t="shared" ca="1" si="110"/>
        <v/>
      </c>
      <c r="E249" s="19" t="str">
        <f t="shared" ca="1" si="111"/>
        <v>-</v>
      </c>
      <c r="Q249" s="19" t="str">
        <f t="shared" si="104"/>
        <v>-</v>
      </c>
      <c r="R249" s="17" t="str">
        <f t="shared" si="109"/>
        <v>-</v>
      </c>
      <c r="T249" s="21"/>
      <c r="V249" s="17" t="str">
        <f t="shared" si="105"/>
        <v>-</v>
      </c>
      <c r="W249" s="17" t="str">
        <f t="shared" si="106"/>
        <v>-</v>
      </c>
      <c r="AA249" s="21" t="str">
        <f t="shared" si="107"/>
        <v>-</v>
      </c>
      <c r="AB249" s="17" t="str">
        <f t="shared" si="108"/>
        <v>-</v>
      </c>
      <c r="AX249" s="24"/>
      <c r="AY249" s="24"/>
    </row>
    <row r="250" spans="1:51" x14ac:dyDescent="0.25">
      <c r="A250" s="17">
        <v>249</v>
      </c>
      <c r="D250" s="38" t="str">
        <f t="shared" ca="1" si="110"/>
        <v/>
      </c>
      <c r="E250" s="19" t="str">
        <f t="shared" ca="1" si="111"/>
        <v>-</v>
      </c>
      <c r="Q250" s="19" t="str">
        <f t="shared" si="104"/>
        <v>-</v>
      </c>
      <c r="R250" s="17" t="str">
        <f t="shared" si="109"/>
        <v>-</v>
      </c>
      <c r="T250" s="21"/>
      <c r="V250" s="17" t="str">
        <f t="shared" si="105"/>
        <v>-</v>
      </c>
      <c r="W250" s="17" t="str">
        <f t="shared" si="106"/>
        <v>-</v>
      </c>
      <c r="AA250" s="21" t="str">
        <f t="shared" si="107"/>
        <v>-</v>
      </c>
      <c r="AB250" s="17" t="str">
        <f t="shared" si="108"/>
        <v>-</v>
      </c>
      <c r="AX250" s="24"/>
      <c r="AY250" s="24"/>
    </row>
    <row r="251" spans="1:51" x14ac:dyDescent="0.25">
      <c r="A251" s="17">
        <v>250</v>
      </c>
      <c r="D251" s="38" t="str">
        <f t="shared" ca="1" si="110"/>
        <v/>
      </c>
      <c r="E251" s="19" t="str">
        <f t="shared" ca="1" si="111"/>
        <v>-</v>
      </c>
      <c r="Q251" s="19" t="str">
        <f t="shared" ref="Q251:Q282" si="112">IF(N251="","-",N251/(O251)^2)</f>
        <v>-</v>
      </c>
      <c r="R251" s="17" t="str">
        <f t="shared" si="109"/>
        <v>-</v>
      </c>
      <c r="T251" s="21"/>
      <c r="V251" s="17" t="str">
        <f t="shared" ref="V251:V282" si="113">IF(S251="","-",IF(F251="f",0.439*S251+0.221*D251-9.4,0.567*S251+0.101*D251-31.8))</f>
        <v>-</v>
      </c>
      <c r="W251" s="17" t="str">
        <f t="shared" si="106"/>
        <v>-</v>
      </c>
      <c r="AA251" s="21" t="str">
        <f t="shared" si="107"/>
        <v>-</v>
      </c>
      <c r="AB251" s="17" t="str">
        <f t="shared" si="108"/>
        <v>-</v>
      </c>
      <c r="AX251" s="24"/>
      <c r="AY251" s="24"/>
    </row>
    <row r="252" spans="1:51" x14ac:dyDescent="0.25">
      <c r="A252" s="17">
        <v>251</v>
      </c>
      <c r="D252" s="38" t="str">
        <f t="shared" ca="1" si="110"/>
        <v/>
      </c>
      <c r="E252" s="19" t="str">
        <f t="shared" ca="1" si="111"/>
        <v>-</v>
      </c>
      <c r="Q252" s="19" t="str">
        <f t="shared" si="112"/>
        <v>-</v>
      </c>
      <c r="R252" s="17" t="str">
        <f t="shared" ref="R252:R283" si="114">IF(N252=0,"-",IF(Q252&lt;18.5,"BAJOPESO",IF(Q252&lt;25,"NORMOPESO",IF(Q252&lt;27,"SOBREPESO GRADO 1",IF(Q252&lt;30,"SOBREPESO GRADO 2",IF(Q252&lt;35,"Obesidad grado 1",IF(Q252&lt;40,"OBESO Grado 2","OBESO Grado 3")))))))</f>
        <v>-</v>
      </c>
      <c r="T252" s="21"/>
      <c r="V252" s="17" t="str">
        <f t="shared" si="113"/>
        <v>-</v>
      </c>
      <c r="W252" s="17" t="str">
        <f t="shared" si="106"/>
        <v>-</v>
      </c>
      <c r="AA252" s="21" t="str">
        <f t="shared" si="107"/>
        <v>-</v>
      </c>
      <c r="AB252" s="17" t="str">
        <f t="shared" si="108"/>
        <v>-</v>
      </c>
      <c r="AX252" s="24"/>
      <c r="AY252" s="24"/>
    </row>
    <row r="253" spans="1:51" x14ac:dyDescent="0.25">
      <c r="A253" s="17">
        <v>252</v>
      </c>
      <c r="D253" s="38" t="str">
        <f t="shared" ca="1" si="110"/>
        <v/>
      </c>
      <c r="E253" s="19" t="str">
        <f t="shared" ca="1" si="111"/>
        <v>-</v>
      </c>
      <c r="Q253" s="19" t="str">
        <f t="shared" si="112"/>
        <v>-</v>
      </c>
      <c r="R253" s="17" t="str">
        <f t="shared" si="114"/>
        <v>-</v>
      </c>
      <c r="T253" s="21"/>
      <c r="V253" s="17" t="str">
        <f t="shared" si="113"/>
        <v>-</v>
      </c>
      <c r="W253" s="17" t="str">
        <f t="shared" si="106"/>
        <v>-</v>
      </c>
      <c r="AA253" s="21" t="str">
        <f t="shared" si="107"/>
        <v>-</v>
      </c>
      <c r="AB253" s="17" t="str">
        <f t="shared" si="108"/>
        <v>-</v>
      </c>
      <c r="AX253" s="24"/>
      <c r="AY253" s="24"/>
    </row>
    <row r="254" spans="1:51" x14ac:dyDescent="0.25">
      <c r="A254" s="17">
        <v>253</v>
      </c>
      <c r="D254" s="38" t="str">
        <f t="shared" ca="1" si="110"/>
        <v/>
      </c>
      <c r="E254" s="19" t="str">
        <f t="shared" ca="1" si="111"/>
        <v>-</v>
      </c>
      <c r="Q254" s="19" t="str">
        <f t="shared" si="112"/>
        <v>-</v>
      </c>
      <c r="R254" s="17" t="str">
        <f t="shared" si="114"/>
        <v>-</v>
      </c>
      <c r="T254" s="21"/>
      <c r="V254" s="17" t="str">
        <f t="shared" si="113"/>
        <v>-</v>
      </c>
      <c r="W254" s="17" t="str">
        <f t="shared" si="106"/>
        <v>-</v>
      </c>
      <c r="AA254" s="21" t="str">
        <f t="shared" si="107"/>
        <v>-</v>
      </c>
      <c r="AB254" s="17" t="str">
        <f t="shared" si="108"/>
        <v>-</v>
      </c>
      <c r="AX254" s="24"/>
      <c r="AY254" s="24"/>
    </row>
    <row r="255" spans="1:51" x14ac:dyDescent="0.25">
      <c r="A255" s="17">
        <v>254</v>
      </c>
      <c r="D255" s="38" t="str">
        <f t="shared" ca="1" si="110"/>
        <v/>
      </c>
      <c r="E255" s="19" t="str">
        <f t="shared" ca="1" si="111"/>
        <v>-</v>
      </c>
      <c r="Q255" s="19" t="str">
        <f t="shared" si="112"/>
        <v>-</v>
      </c>
      <c r="R255" s="17" t="str">
        <f t="shared" si="114"/>
        <v>-</v>
      </c>
      <c r="T255" s="21"/>
      <c r="V255" s="17" t="str">
        <f t="shared" si="113"/>
        <v>-</v>
      </c>
      <c r="W255" s="17" t="str">
        <f t="shared" si="106"/>
        <v>-</v>
      </c>
      <c r="AA255" s="21" t="str">
        <f t="shared" si="107"/>
        <v>-</v>
      </c>
      <c r="AB255" s="17" t="str">
        <f t="shared" si="108"/>
        <v>-</v>
      </c>
      <c r="AX255" s="24"/>
      <c r="AY255" s="24"/>
    </row>
    <row r="256" spans="1:51" x14ac:dyDescent="0.25">
      <c r="A256" s="17">
        <v>255</v>
      </c>
      <c r="D256" s="38" t="str">
        <f t="shared" ca="1" si="110"/>
        <v/>
      </c>
      <c r="E256" s="19" t="str">
        <f t="shared" ca="1" si="111"/>
        <v>-</v>
      </c>
      <c r="Q256" s="19" t="str">
        <f t="shared" si="112"/>
        <v>-</v>
      </c>
      <c r="R256" s="17" t="str">
        <f t="shared" si="114"/>
        <v>-</v>
      </c>
      <c r="T256" s="21"/>
      <c r="V256" s="17" t="str">
        <f t="shared" si="113"/>
        <v>-</v>
      </c>
      <c r="W256" s="17" t="str">
        <f t="shared" si="106"/>
        <v>-</v>
      </c>
      <c r="AA256" s="21" t="str">
        <f t="shared" si="107"/>
        <v>-</v>
      </c>
      <c r="AB256" s="17" t="str">
        <f t="shared" si="108"/>
        <v>-</v>
      </c>
      <c r="AX256" s="24"/>
      <c r="AY256" s="24"/>
    </row>
    <row r="257" spans="1:51" x14ac:dyDescent="0.25">
      <c r="A257" s="17">
        <v>256</v>
      </c>
      <c r="D257" s="38" t="str">
        <f t="shared" ref="D257:D288" ca="1" si="115">IF(C257="","",(TODAY()-C257)/365)</f>
        <v/>
      </c>
      <c r="E257" s="19" t="str">
        <f t="shared" ref="E257:E288" ca="1" si="116">IF(D257="","-",IF(D257&lt;20,"Menor de 20 años",IF(D257&lt;35,"Entre 20 y 34 años",IF(D257&lt;50,"Entre 35 y 49 años",IF(D257&lt;65,"Entre 40 y 64 años","Mayor de 65 años")))))</f>
        <v>-</v>
      </c>
      <c r="Q257" s="19" t="str">
        <f t="shared" si="112"/>
        <v>-</v>
      </c>
      <c r="R257" s="17" t="str">
        <f t="shared" si="114"/>
        <v>-</v>
      </c>
      <c r="T257" s="21"/>
      <c r="V257" s="17" t="str">
        <f t="shared" si="113"/>
        <v>-</v>
      </c>
      <c r="W257" s="17" t="str">
        <f t="shared" si="106"/>
        <v>-</v>
      </c>
      <c r="AA257" s="21" t="str">
        <f t="shared" si="107"/>
        <v>-</v>
      </c>
      <c r="AB257" s="17" t="str">
        <f t="shared" si="108"/>
        <v>-</v>
      </c>
      <c r="AX257" s="24"/>
      <c r="AY257" s="24"/>
    </row>
    <row r="258" spans="1:51" x14ac:dyDescent="0.25">
      <c r="A258" s="17">
        <v>257</v>
      </c>
      <c r="D258" s="38" t="str">
        <f t="shared" ca="1" si="115"/>
        <v/>
      </c>
      <c r="E258" s="19" t="str">
        <f t="shared" ca="1" si="116"/>
        <v>-</v>
      </c>
      <c r="Q258" s="19" t="str">
        <f t="shared" si="112"/>
        <v>-</v>
      </c>
      <c r="R258" s="17" t="str">
        <f t="shared" si="114"/>
        <v>-</v>
      </c>
      <c r="T258" s="21"/>
      <c r="V258" s="17" t="str">
        <f t="shared" si="113"/>
        <v>-</v>
      </c>
      <c r="W258" s="17" t="str">
        <f t="shared" si="106"/>
        <v>-</v>
      </c>
      <c r="AA258" s="21" t="str">
        <f t="shared" si="107"/>
        <v>-</v>
      </c>
      <c r="AB258" s="17" t="str">
        <f t="shared" si="108"/>
        <v>-</v>
      </c>
      <c r="AX258" s="24"/>
      <c r="AY258" s="24"/>
    </row>
    <row r="259" spans="1:51" x14ac:dyDescent="0.25">
      <c r="A259" s="17">
        <v>258</v>
      </c>
      <c r="D259" s="38" t="str">
        <f t="shared" ca="1" si="115"/>
        <v/>
      </c>
      <c r="E259" s="19" t="str">
        <f t="shared" ca="1" si="116"/>
        <v>-</v>
      </c>
      <c r="Q259" s="19" t="str">
        <f t="shared" si="112"/>
        <v>-</v>
      </c>
      <c r="R259" s="17" t="str">
        <f t="shared" si="114"/>
        <v>-</v>
      </c>
      <c r="T259" s="21"/>
      <c r="V259" s="17" t="str">
        <f t="shared" si="113"/>
        <v>-</v>
      </c>
      <c r="W259" s="17" t="str">
        <f t="shared" si="106"/>
        <v>-</v>
      </c>
      <c r="AA259" s="21" t="str">
        <f t="shared" si="107"/>
        <v>-</v>
      </c>
      <c r="AB259" s="17" t="str">
        <f t="shared" si="108"/>
        <v>-</v>
      </c>
      <c r="AX259" s="24"/>
      <c r="AY259" s="24"/>
    </row>
    <row r="260" spans="1:51" x14ac:dyDescent="0.25">
      <c r="A260" s="17">
        <v>259</v>
      </c>
      <c r="D260" s="38" t="str">
        <f t="shared" ca="1" si="115"/>
        <v/>
      </c>
      <c r="E260" s="19" t="str">
        <f t="shared" ca="1" si="116"/>
        <v>-</v>
      </c>
      <c r="Q260" s="19" t="str">
        <f t="shared" si="112"/>
        <v>-</v>
      </c>
      <c r="R260" s="17" t="str">
        <f t="shared" si="114"/>
        <v>-</v>
      </c>
      <c r="T260" s="21"/>
      <c r="V260" s="17" t="str">
        <f t="shared" si="113"/>
        <v>-</v>
      </c>
      <c r="W260" s="17" t="str">
        <f t="shared" si="106"/>
        <v>-</v>
      </c>
      <c r="AA260" s="21" t="str">
        <f t="shared" si="107"/>
        <v>-</v>
      </c>
      <c r="AB260" s="17" t="str">
        <f t="shared" si="108"/>
        <v>-</v>
      </c>
      <c r="AX260" s="24"/>
      <c r="AY260" s="24"/>
    </row>
    <row r="261" spans="1:51" x14ac:dyDescent="0.25">
      <c r="A261" s="17">
        <v>260</v>
      </c>
      <c r="D261" s="38" t="str">
        <f t="shared" ca="1" si="115"/>
        <v/>
      </c>
      <c r="E261" s="19" t="str">
        <f t="shared" ca="1" si="116"/>
        <v>-</v>
      </c>
      <c r="Q261" s="19" t="str">
        <f t="shared" si="112"/>
        <v>-</v>
      </c>
      <c r="R261" s="17" t="str">
        <f t="shared" si="114"/>
        <v>-</v>
      </c>
      <c r="T261" s="21"/>
      <c r="V261" s="17" t="str">
        <f t="shared" si="113"/>
        <v>-</v>
      </c>
      <c r="W261" s="17" t="str">
        <f t="shared" si="106"/>
        <v>-</v>
      </c>
      <c r="AA261" s="21" t="str">
        <f t="shared" si="107"/>
        <v>-</v>
      </c>
      <c r="AB261" s="17" t="str">
        <f t="shared" si="108"/>
        <v>-</v>
      </c>
      <c r="AX261" s="24"/>
      <c r="AY261" s="24"/>
    </row>
    <row r="262" spans="1:51" x14ac:dyDescent="0.25">
      <c r="A262" s="17">
        <v>261</v>
      </c>
      <c r="D262" s="38" t="str">
        <f t="shared" ca="1" si="115"/>
        <v/>
      </c>
      <c r="E262" s="19" t="str">
        <f t="shared" ca="1" si="116"/>
        <v>-</v>
      </c>
      <c r="Q262" s="19" t="str">
        <f t="shared" si="112"/>
        <v>-</v>
      </c>
      <c r="R262" s="17" t="str">
        <f t="shared" si="114"/>
        <v>-</v>
      </c>
      <c r="T262" s="21"/>
      <c r="V262" s="17" t="str">
        <f t="shared" si="113"/>
        <v>-</v>
      </c>
      <c r="W262" s="17" t="str">
        <f t="shared" si="106"/>
        <v>-</v>
      </c>
      <c r="AA262" s="21" t="str">
        <f t="shared" si="107"/>
        <v>-</v>
      </c>
      <c r="AB262" s="17" t="str">
        <f t="shared" si="108"/>
        <v>-</v>
      </c>
      <c r="AX262" s="24"/>
      <c r="AY262" s="24"/>
    </row>
    <row r="263" spans="1:51" x14ac:dyDescent="0.25">
      <c r="A263" s="17">
        <v>262</v>
      </c>
      <c r="D263" s="38" t="str">
        <f t="shared" ca="1" si="115"/>
        <v/>
      </c>
      <c r="E263" s="19" t="str">
        <f t="shared" ca="1" si="116"/>
        <v>-</v>
      </c>
      <c r="Q263" s="19" t="str">
        <f t="shared" si="112"/>
        <v>-</v>
      </c>
      <c r="R263" s="17" t="str">
        <f t="shared" si="114"/>
        <v>-</v>
      </c>
      <c r="T263" s="21"/>
      <c r="V263" s="17" t="str">
        <f t="shared" si="113"/>
        <v>-</v>
      </c>
      <c r="W263" s="17" t="str">
        <f t="shared" si="106"/>
        <v>-</v>
      </c>
      <c r="AA263" s="21" t="str">
        <f t="shared" si="107"/>
        <v>-</v>
      </c>
      <c r="AB263" s="17" t="str">
        <f t="shared" si="108"/>
        <v>-</v>
      </c>
      <c r="AX263" s="24"/>
      <c r="AY263" s="24"/>
    </row>
    <row r="264" spans="1:51" x14ac:dyDescent="0.25">
      <c r="A264" s="17">
        <v>263</v>
      </c>
      <c r="D264" s="38" t="str">
        <f t="shared" ca="1" si="115"/>
        <v/>
      </c>
      <c r="E264" s="19" t="str">
        <f t="shared" ca="1" si="116"/>
        <v>-</v>
      </c>
      <c r="Q264" s="19" t="str">
        <f t="shared" si="112"/>
        <v>-</v>
      </c>
      <c r="R264" s="17" t="str">
        <f t="shared" si="114"/>
        <v>-</v>
      </c>
      <c r="T264" s="21"/>
      <c r="V264" s="17" t="str">
        <f t="shared" si="113"/>
        <v>-</v>
      </c>
      <c r="W264" s="17" t="str">
        <f t="shared" si="106"/>
        <v>-</v>
      </c>
      <c r="AA264" s="21" t="str">
        <f t="shared" si="107"/>
        <v>-</v>
      </c>
      <c r="AB264" s="17" t="str">
        <f t="shared" si="108"/>
        <v>-</v>
      </c>
      <c r="AX264" s="24"/>
      <c r="AY264" s="24"/>
    </row>
    <row r="265" spans="1:51" x14ac:dyDescent="0.25">
      <c r="A265" s="17">
        <v>264</v>
      </c>
      <c r="D265" s="38" t="str">
        <f t="shared" ca="1" si="115"/>
        <v/>
      </c>
      <c r="E265" s="19" t="str">
        <f t="shared" ca="1" si="116"/>
        <v>-</v>
      </c>
      <c r="Q265" s="19" t="str">
        <f t="shared" si="112"/>
        <v>-</v>
      </c>
      <c r="R265" s="17" t="str">
        <f t="shared" si="114"/>
        <v>-</v>
      </c>
      <c r="T265" s="21"/>
      <c r="V265" s="17" t="str">
        <f t="shared" si="113"/>
        <v>-</v>
      </c>
      <c r="W265" s="17" t="str">
        <f t="shared" si="106"/>
        <v>-</v>
      </c>
      <c r="AA265" s="21" t="str">
        <f t="shared" si="107"/>
        <v>-</v>
      </c>
      <c r="AB265" s="17" t="str">
        <f t="shared" si="108"/>
        <v>-</v>
      </c>
      <c r="AX265" s="24"/>
      <c r="AY265" s="24"/>
    </row>
    <row r="266" spans="1:51" x14ac:dyDescent="0.25">
      <c r="A266" s="17">
        <v>265</v>
      </c>
      <c r="D266" s="38" t="str">
        <f t="shared" ca="1" si="115"/>
        <v/>
      </c>
      <c r="E266" s="19" t="str">
        <f t="shared" ca="1" si="116"/>
        <v>-</v>
      </c>
      <c r="Q266" s="19" t="str">
        <f t="shared" si="112"/>
        <v>-</v>
      </c>
      <c r="R266" s="17" t="str">
        <f t="shared" si="114"/>
        <v>-</v>
      </c>
      <c r="T266" s="21"/>
      <c r="V266" s="17" t="str">
        <f t="shared" si="113"/>
        <v>-</v>
      </c>
      <c r="W266" s="17" t="str">
        <f t="shared" si="106"/>
        <v>-</v>
      </c>
      <c r="AA266" s="21" t="str">
        <f t="shared" si="107"/>
        <v>-</v>
      </c>
      <c r="AB266" s="17" t="str">
        <f t="shared" si="108"/>
        <v>-</v>
      </c>
      <c r="AX266" s="24"/>
      <c r="AY266" s="24"/>
    </row>
    <row r="267" spans="1:51" x14ac:dyDescent="0.25">
      <c r="A267" s="17">
        <v>266</v>
      </c>
      <c r="D267" s="38" t="str">
        <f t="shared" ca="1" si="115"/>
        <v/>
      </c>
      <c r="E267" s="19" t="str">
        <f t="shared" ca="1" si="116"/>
        <v>-</v>
      </c>
      <c r="Q267" s="19" t="str">
        <f t="shared" si="112"/>
        <v>-</v>
      </c>
      <c r="R267" s="17" t="str">
        <f t="shared" si="114"/>
        <v>-</v>
      </c>
      <c r="T267" s="21"/>
      <c r="V267" s="17" t="str">
        <f t="shared" si="113"/>
        <v>-</v>
      </c>
      <c r="W267" s="17" t="str">
        <f t="shared" si="106"/>
        <v>-</v>
      </c>
      <c r="AA267" s="21" t="str">
        <f t="shared" si="107"/>
        <v>-</v>
      </c>
      <c r="AB267" s="17" t="str">
        <f t="shared" si="108"/>
        <v>-</v>
      </c>
      <c r="AX267" s="24"/>
      <c r="AY267" s="24"/>
    </row>
    <row r="268" spans="1:51" x14ac:dyDescent="0.25">
      <c r="A268" s="17">
        <v>267</v>
      </c>
      <c r="D268" s="38" t="str">
        <f t="shared" ca="1" si="115"/>
        <v/>
      </c>
      <c r="E268" s="19" t="str">
        <f t="shared" ca="1" si="116"/>
        <v>-</v>
      </c>
      <c r="Q268" s="19" t="str">
        <f t="shared" si="112"/>
        <v>-</v>
      </c>
      <c r="R268" s="17" t="str">
        <f t="shared" si="114"/>
        <v>-</v>
      </c>
      <c r="T268" s="21"/>
      <c r="V268" s="17" t="str">
        <f t="shared" si="113"/>
        <v>-</v>
      </c>
      <c r="W268" s="17" t="str">
        <f t="shared" si="106"/>
        <v>-</v>
      </c>
      <c r="AA268" s="21" t="str">
        <f t="shared" si="107"/>
        <v>-</v>
      </c>
      <c r="AB268" s="17" t="str">
        <f t="shared" si="108"/>
        <v>-</v>
      </c>
      <c r="AX268" s="24"/>
      <c r="AY268" s="24"/>
    </row>
    <row r="269" spans="1:51" x14ac:dyDescent="0.25">
      <c r="A269" s="17">
        <v>268</v>
      </c>
      <c r="D269" s="38" t="str">
        <f t="shared" ca="1" si="115"/>
        <v/>
      </c>
      <c r="E269" s="19" t="str">
        <f t="shared" ca="1" si="116"/>
        <v>-</v>
      </c>
      <c r="Q269" s="19" t="str">
        <f t="shared" si="112"/>
        <v>-</v>
      </c>
      <c r="R269" s="17" t="str">
        <f t="shared" si="114"/>
        <v>-</v>
      </c>
      <c r="T269" s="21"/>
      <c r="V269" s="17" t="str">
        <f t="shared" si="113"/>
        <v>-</v>
      </c>
      <c r="W269" s="17" t="str">
        <f t="shared" si="106"/>
        <v>-</v>
      </c>
      <c r="AA269" s="21" t="str">
        <f t="shared" si="107"/>
        <v>-</v>
      </c>
      <c r="AB269" s="17" t="str">
        <f t="shared" si="108"/>
        <v>-</v>
      </c>
      <c r="AX269" s="24"/>
      <c r="AY269" s="24"/>
    </row>
    <row r="270" spans="1:51" x14ac:dyDescent="0.25">
      <c r="A270" s="17">
        <v>269</v>
      </c>
      <c r="D270" s="38" t="str">
        <f t="shared" ca="1" si="115"/>
        <v/>
      </c>
      <c r="E270" s="19" t="str">
        <f t="shared" ca="1" si="116"/>
        <v>-</v>
      </c>
      <c r="Q270" s="19" t="str">
        <f t="shared" si="112"/>
        <v>-</v>
      </c>
      <c r="R270" s="17" t="str">
        <f t="shared" si="114"/>
        <v>-</v>
      </c>
      <c r="T270" s="21"/>
      <c r="V270" s="17" t="str">
        <f t="shared" si="113"/>
        <v>-</v>
      </c>
      <c r="W270" s="17" t="str">
        <f t="shared" si="106"/>
        <v>-</v>
      </c>
      <c r="AA270" s="21" t="str">
        <f t="shared" si="107"/>
        <v>-</v>
      </c>
      <c r="AB270" s="17" t="str">
        <f t="shared" si="108"/>
        <v>-</v>
      </c>
      <c r="AX270" s="24"/>
      <c r="AY270" s="24"/>
    </row>
    <row r="271" spans="1:51" x14ac:dyDescent="0.25">
      <c r="A271" s="17">
        <v>270</v>
      </c>
      <c r="D271" s="38" t="str">
        <f t="shared" ca="1" si="115"/>
        <v/>
      </c>
      <c r="E271" s="19" t="str">
        <f t="shared" ca="1" si="116"/>
        <v>-</v>
      </c>
      <c r="Q271" s="19" t="str">
        <f t="shared" si="112"/>
        <v>-</v>
      </c>
      <c r="R271" s="17" t="str">
        <f t="shared" si="114"/>
        <v>-</v>
      </c>
      <c r="T271" s="21"/>
      <c r="V271" s="17" t="str">
        <f t="shared" si="113"/>
        <v>-</v>
      </c>
      <c r="W271" s="17" t="str">
        <f t="shared" si="106"/>
        <v>-</v>
      </c>
      <c r="AA271" s="21" t="str">
        <f t="shared" si="107"/>
        <v>-</v>
      </c>
      <c r="AB271" s="17" t="str">
        <f t="shared" si="108"/>
        <v>-</v>
      </c>
      <c r="AX271" s="24"/>
      <c r="AY271" s="24"/>
    </row>
    <row r="272" spans="1:51" x14ac:dyDescent="0.25">
      <c r="A272" s="17">
        <v>271</v>
      </c>
      <c r="D272" s="38" t="str">
        <f t="shared" ca="1" si="115"/>
        <v/>
      </c>
      <c r="E272" s="19" t="str">
        <f t="shared" ca="1" si="116"/>
        <v>-</v>
      </c>
      <c r="Q272" s="19" t="str">
        <f t="shared" si="112"/>
        <v>-</v>
      </c>
      <c r="R272" s="17" t="str">
        <f t="shared" si="114"/>
        <v>-</v>
      </c>
      <c r="T272" s="21"/>
      <c r="V272" s="17" t="str">
        <f t="shared" si="113"/>
        <v>-</v>
      </c>
      <c r="W272" s="17" t="str">
        <f t="shared" si="106"/>
        <v>-</v>
      </c>
      <c r="AA272" s="21" t="str">
        <f t="shared" si="107"/>
        <v>-</v>
      </c>
      <c r="AB272" s="17" t="str">
        <f t="shared" si="108"/>
        <v>-</v>
      </c>
      <c r="AX272" s="24"/>
      <c r="AY272" s="24"/>
    </row>
    <row r="273" spans="1:51" x14ac:dyDescent="0.25">
      <c r="A273" s="17">
        <v>272</v>
      </c>
      <c r="D273" s="38" t="str">
        <f t="shared" ca="1" si="115"/>
        <v/>
      </c>
      <c r="E273" s="19" t="str">
        <f t="shared" ca="1" si="116"/>
        <v>-</v>
      </c>
      <c r="Q273" s="19" t="str">
        <f t="shared" si="112"/>
        <v>-</v>
      </c>
      <c r="R273" s="17" t="str">
        <f t="shared" si="114"/>
        <v>-</v>
      </c>
      <c r="T273" s="21"/>
      <c r="V273" s="17" t="str">
        <f t="shared" si="113"/>
        <v>-</v>
      </c>
      <c r="W273" s="17" t="str">
        <f t="shared" si="106"/>
        <v>-</v>
      </c>
      <c r="AA273" s="21" t="str">
        <f t="shared" si="107"/>
        <v>-</v>
      </c>
      <c r="AB273" s="17" t="str">
        <f t="shared" si="108"/>
        <v>-</v>
      </c>
      <c r="AX273" s="24"/>
      <c r="AY273" s="24"/>
    </row>
    <row r="274" spans="1:51" x14ac:dyDescent="0.25">
      <c r="A274" s="17">
        <v>273</v>
      </c>
      <c r="D274" s="38" t="str">
        <f t="shared" ca="1" si="115"/>
        <v/>
      </c>
      <c r="E274" s="19" t="str">
        <f t="shared" ca="1" si="116"/>
        <v>-</v>
      </c>
      <c r="Q274" s="19" t="str">
        <f t="shared" si="112"/>
        <v>-</v>
      </c>
      <c r="R274" s="17" t="str">
        <f t="shared" si="114"/>
        <v>-</v>
      </c>
      <c r="T274" s="21"/>
      <c r="V274" s="17" t="str">
        <f t="shared" si="113"/>
        <v>-</v>
      </c>
      <c r="W274" s="17" t="str">
        <f t="shared" si="106"/>
        <v>-</v>
      </c>
      <c r="AA274" s="21" t="str">
        <f t="shared" si="107"/>
        <v>-</v>
      </c>
      <c r="AB274" s="17" t="str">
        <f t="shared" si="108"/>
        <v>-</v>
      </c>
      <c r="AX274" s="24"/>
      <c r="AY274" s="24"/>
    </row>
    <row r="275" spans="1:51" x14ac:dyDescent="0.25">
      <c r="A275" s="17">
        <v>274</v>
      </c>
      <c r="D275" s="38" t="str">
        <f t="shared" ca="1" si="115"/>
        <v/>
      </c>
      <c r="E275" s="19" t="str">
        <f t="shared" ca="1" si="116"/>
        <v>-</v>
      </c>
      <c r="Q275" s="19" t="str">
        <f t="shared" si="112"/>
        <v>-</v>
      </c>
      <c r="R275" s="17" t="str">
        <f t="shared" si="114"/>
        <v>-</v>
      </c>
      <c r="T275" s="21"/>
      <c r="V275" s="17" t="str">
        <f t="shared" si="113"/>
        <v>-</v>
      </c>
      <c r="W275" s="17" t="str">
        <f t="shared" si="106"/>
        <v>-</v>
      </c>
      <c r="AA275" s="21" t="str">
        <f t="shared" si="107"/>
        <v>-</v>
      </c>
      <c r="AB275" s="17" t="str">
        <f t="shared" si="108"/>
        <v>-</v>
      </c>
      <c r="AX275" s="24"/>
      <c r="AY275" s="24"/>
    </row>
    <row r="276" spans="1:51" x14ac:dyDescent="0.25">
      <c r="A276" s="17">
        <v>275</v>
      </c>
      <c r="D276" s="38" t="str">
        <f t="shared" ca="1" si="115"/>
        <v/>
      </c>
      <c r="E276" s="19" t="str">
        <f t="shared" ca="1" si="116"/>
        <v>-</v>
      </c>
      <c r="Q276" s="19" t="str">
        <f t="shared" si="112"/>
        <v>-</v>
      </c>
      <c r="R276" s="17" t="str">
        <f t="shared" si="114"/>
        <v>-</v>
      </c>
      <c r="T276" s="21"/>
      <c r="V276" s="17" t="str">
        <f t="shared" si="113"/>
        <v>-</v>
      </c>
      <c r="W276" s="17" t="str">
        <f t="shared" si="106"/>
        <v>-</v>
      </c>
      <c r="AA276" s="21" t="str">
        <f t="shared" si="107"/>
        <v>-</v>
      </c>
      <c r="AB276" s="17" t="str">
        <f t="shared" si="108"/>
        <v>-</v>
      </c>
      <c r="AX276" s="24"/>
      <c r="AY276" s="24"/>
    </row>
    <row r="277" spans="1:51" x14ac:dyDescent="0.25">
      <c r="A277" s="17">
        <v>276</v>
      </c>
      <c r="D277" s="38" t="str">
        <f t="shared" ca="1" si="115"/>
        <v/>
      </c>
      <c r="E277" s="19" t="str">
        <f t="shared" ca="1" si="116"/>
        <v>-</v>
      </c>
      <c r="Q277" s="19" t="str">
        <f t="shared" si="112"/>
        <v>-</v>
      </c>
      <c r="R277" s="17" t="str">
        <f t="shared" si="114"/>
        <v>-</v>
      </c>
      <c r="T277" s="21"/>
      <c r="V277" s="17" t="str">
        <f t="shared" si="113"/>
        <v>-</v>
      </c>
      <c r="W277" s="17" t="str">
        <f t="shared" si="106"/>
        <v>-</v>
      </c>
      <c r="AA277" s="21" t="str">
        <f t="shared" si="107"/>
        <v>-</v>
      </c>
      <c r="AB277" s="17" t="str">
        <f t="shared" si="108"/>
        <v>-</v>
      </c>
      <c r="AX277" s="24"/>
      <c r="AY277" s="24"/>
    </row>
    <row r="278" spans="1:51" x14ac:dyDescent="0.25">
      <c r="A278" s="17">
        <v>277</v>
      </c>
      <c r="D278" s="38" t="str">
        <f t="shared" ca="1" si="115"/>
        <v/>
      </c>
      <c r="E278" s="19" t="str">
        <f t="shared" ca="1" si="116"/>
        <v>-</v>
      </c>
      <c r="Q278" s="19" t="str">
        <f t="shared" si="112"/>
        <v>-</v>
      </c>
      <c r="R278" s="17" t="str">
        <f t="shared" si="114"/>
        <v>-</v>
      </c>
      <c r="T278" s="21"/>
      <c r="V278" s="17" t="str">
        <f t="shared" si="113"/>
        <v>-</v>
      </c>
      <c r="W278" s="17" t="str">
        <f t="shared" si="106"/>
        <v>-</v>
      </c>
      <c r="AA278" s="21" t="str">
        <f t="shared" si="107"/>
        <v>-</v>
      </c>
      <c r="AB278" s="17" t="str">
        <f t="shared" si="108"/>
        <v>-</v>
      </c>
      <c r="AX278" s="24"/>
      <c r="AY278" s="24"/>
    </row>
    <row r="279" spans="1:51" x14ac:dyDescent="0.25">
      <c r="A279" s="17">
        <v>278</v>
      </c>
      <c r="D279" s="38" t="str">
        <f t="shared" ca="1" si="115"/>
        <v/>
      </c>
      <c r="E279" s="19" t="str">
        <f t="shared" ca="1" si="116"/>
        <v>-</v>
      </c>
      <c r="Q279" s="19" t="str">
        <f t="shared" si="112"/>
        <v>-</v>
      </c>
      <c r="R279" s="17" t="str">
        <f t="shared" si="114"/>
        <v>-</v>
      </c>
      <c r="T279" s="21"/>
      <c r="V279" s="17" t="str">
        <f t="shared" si="113"/>
        <v>-</v>
      </c>
      <c r="W279" s="17" t="str">
        <f t="shared" si="106"/>
        <v>-</v>
      </c>
      <c r="AA279" s="21" t="str">
        <f t="shared" si="107"/>
        <v>-</v>
      </c>
      <c r="AB279" s="17" t="str">
        <f t="shared" si="108"/>
        <v>-</v>
      </c>
      <c r="AX279" s="24"/>
      <c r="AY279" s="24"/>
    </row>
    <row r="280" spans="1:51" x14ac:dyDescent="0.25">
      <c r="A280" s="17">
        <v>279</v>
      </c>
      <c r="D280" s="38" t="str">
        <f t="shared" ca="1" si="115"/>
        <v/>
      </c>
      <c r="E280" s="19" t="str">
        <f t="shared" ca="1" si="116"/>
        <v>-</v>
      </c>
      <c r="Q280" s="19" t="str">
        <f t="shared" si="112"/>
        <v>-</v>
      </c>
      <c r="R280" s="17" t="str">
        <f t="shared" si="114"/>
        <v>-</v>
      </c>
      <c r="T280" s="21"/>
      <c r="V280" s="17" t="str">
        <f t="shared" si="113"/>
        <v>-</v>
      </c>
      <c r="W280" s="17" t="str">
        <f t="shared" si="106"/>
        <v>-</v>
      </c>
      <c r="AA280" s="21" t="str">
        <f t="shared" si="107"/>
        <v>-</v>
      </c>
      <c r="AB280" s="17" t="str">
        <f t="shared" si="108"/>
        <v>-</v>
      </c>
      <c r="AX280" s="24"/>
      <c r="AY280" s="24"/>
    </row>
    <row r="281" spans="1:51" x14ac:dyDescent="0.25">
      <c r="A281" s="17">
        <v>280</v>
      </c>
      <c r="D281" s="38" t="str">
        <f t="shared" ca="1" si="115"/>
        <v/>
      </c>
      <c r="E281" s="19" t="str">
        <f t="shared" ca="1" si="116"/>
        <v>-</v>
      </c>
      <c r="Q281" s="19" t="str">
        <f t="shared" si="112"/>
        <v>-</v>
      </c>
      <c r="R281" s="17" t="str">
        <f t="shared" si="114"/>
        <v>-</v>
      </c>
      <c r="T281" s="21"/>
      <c r="V281" s="17" t="str">
        <f t="shared" si="113"/>
        <v>-</v>
      </c>
      <c r="W281" s="17" t="str">
        <f t="shared" si="106"/>
        <v>-</v>
      </c>
      <c r="AA281" s="21" t="str">
        <f t="shared" si="107"/>
        <v>-</v>
      </c>
      <c r="AB281" s="17" t="str">
        <f t="shared" si="108"/>
        <v>-</v>
      </c>
      <c r="AX281" s="24"/>
      <c r="AY281" s="24"/>
    </row>
    <row r="282" spans="1:51" x14ac:dyDescent="0.25">
      <c r="A282" s="17">
        <v>281</v>
      </c>
      <c r="D282" s="38" t="str">
        <f t="shared" ca="1" si="115"/>
        <v/>
      </c>
      <c r="E282" s="19" t="str">
        <f t="shared" ca="1" si="116"/>
        <v>-</v>
      </c>
      <c r="Q282" s="19" t="str">
        <f t="shared" si="112"/>
        <v>-</v>
      </c>
      <c r="R282" s="17" t="str">
        <f t="shared" si="114"/>
        <v>-</v>
      </c>
      <c r="T282" s="21"/>
      <c r="V282" s="17" t="str">
        <f t="shared" si="113"/>
        <v>-</v>
      </c>
      <c r="W282" s="17" t="str">
        <f t="shared" si="106"/>
        <v>-</v>
      </c>
      <c r="AA282" s="21" t="str">
        <f t="shared" si="107"/>
        <v>-</v>
      </c>
      <c r="AB282" s="17" t="str">
        <f t="shared" si="108"/>
        <v>-</v>
      </c>
      <c r="AX282" s="24"/>
      <c r="AY282" s="24"/>
    </row>
    <row r="283" spans="1:51" x14ac:dyDescent="0.25">
      <c r="A283" s="17">
        <v>282</v>
      </c>
      <c r="D283" s="38" t="str">
        <f t="shared" ca="1" si="115"/>
        <v/>
      </c>
      <c r="E283" s="19" t="str">
        <f t="shared" ca="1" si="116"/>
        <v>-</v>
      </c>
      <c r="Q283" s="19" t="str">
        <f t="shared" ref="Q283:Q303" si="117">IF(N283="","-",N283/(O283)^2)</f>
        <v>-</v>
      </c>
      <c r="R283" s="17" t="str">
        <f t="shared" si="114"/>
        <v>-</v>
      </c>
      <c r="T283" s="21"/>
      <c r="V283" s="17" t="str">
        <f t="shared" ref="V283:V303" si="118">IF(S283="","-",IF(F283="f",0.439*S283+0.221*D283-9.4,0.567*S283+0.101*D283-31.8))</f>
        <v>-</v>
      </c>
      <c r="W283" s="17" t="str">
        <f t="shared" ref="W283:W346" si="119">IF(S283="","-",IF(F283="f",IF(S283&lt;80,"normal",IF(S283&lt;88,"alerta",IF(S283&gt;87.9999,"Obesidad Abdominal"))),IF(S283&lt;94,"normal",IF(S283&lt;102,"alerta",IF(S283&gt;101.999,"Obesidad Abdominal")))))</f>
        <v>-</v>
      </c>
      <c r="AA283" s="21" t="str">
        <f t="shared" ref="AA283:AA346" si="120">IF(S283="","-",S283/Z283)</f>
        <v>-</v>
      </c>
      <c r="AB283" s="17" t="str">
        <f t="shared" ref="AB283:AB346" si="121">IF(AA283="-","-",IF(F283="f",IF(AA283&lt;0.8,"normal",IF(AA283&gt;0.7999999999,"Obesidad Abdominal")),IF(AA283&lt;0.95,"normal","Obesidad Abdominal")))</f>
        <v>-</v>
      </c>
      <c r="AX283" s="24"/>
      <c r="AY283" s="24"/>
    </row>
    <row r="284" spans="1:51" x14ac:dyDescent="0.25">
      <c r="A284" s="17">
        <v>283</v>
      </c>
      <c r="D284" s="38" t="str">
        <f t="shared" ca="1" si="115"/>
        <v/>
      </c>
      <c r="E284" s="19" t="str">
        <f t="shared" ca="1" si="116"/>
        <v>-</v>
      </c>
      <c r="Q284" s="19" t="str">
        <f t="shared" si="117"/>
        <v>-</v>
      </c>
      <c r="R284" s="17" t="str">
        <f t="shared" ref="R284:R303" si="122">IF(N284=0,"-",IF(Q284&lt;18.5,"BAJOPESO",IF(Q284&lt;25,"NORMOPESO",IF(Q284&lt;27,"SOBREPESO GRADO 1",IF(Q284&lt;30,"SOBREPESO GRADO 2",IF(Q284&lt;35,"Obesidad grado 1",IF(Q284&lt;40,"OBESO Grado 2","OBESO Grado 3")))))))</f>
        <v>-</v>
      </c>
      <c r="V284" s="17" t="str">
        <f t="shared" si="118"/>
        <v>-</v>
      </c>
      <c r="W284" s="17" t="str">
        <f t="shared" si="119"/>
        <v>-</v>
      </c>
      <c r="AA284" s="21" t="str">
        <f t="shared" si="120"/>
        <v>-</v>
      </c>
      <c r="AB284" s="17" t="str">
        <f t="shared" si="121"/>
        <v>-</v>
      </c>
      <c r="AX284" s="24"/>
      <c r="AY284" s="24"/>
    </row>
    <row r="285" spans="1:51" x14ac:dyDescent="0.25">
      <c r="A285" s="17">
        <v>284</v>
      </c>
      <c r="D285" s="38" t="str">
        <f t="shared" ca="1" si="115"/>
        <v/>
      </c>
      <c r="E285" s="19" t="str">
        <f t="shared" ca="1" si="116"/>
        <v>-</v>
      </c>
      <c r="Q285" s="19" t="str">
        <f t="shared" si="117"/>
        <v>-</v>
      </c>
      <c r="R285" s="17" t="str">
        <f t="shared" si="122"/>
        <v>-</v>
      </c>
      <c r="V285" s="17" t="str">
        <f t="shared" si="118"/>
        <v>-</v>
      </c>
      <c r="W285" s="17" t="str">
        <f t="shared" si="119"/>
        <v>-</v>
      </c>
      <c r="AA285" s="21" t="str">
        <f t="shared" si="120"/>
        <v>-</v>
      </c>
      <c r="AB285" s="17" t="str">
        <f t="shared" si="121"/>
        <v>-</v>
      </c>
      <c r="AX285" s="24"/>
      <c r="AY285" s="24"/>
    </row>
    <row r="286" spans="1:51" x14ac:dyDescent="0.25">
      <c r="A286" s="17">
        <v>285</v>
      </c>
      <c r="D286" s="38" t="str">
        <f t="shared" ca="1" si="115"/>
        <v/>
      </c>
      <c r="E286" s="19" t="str">
        <f t="shared" ca="1" si="116"/>
        <v>-</v>
      </c>
      <c r="Q286" s="19" t="str">
        <f t="shared" si="117"/>
        <v>-</v>
      </c>
      <c r="R286" s="17" t="str">
        <f t="shared" si="122"/>
        <v>-</v>
      </c>
      <c r="V286" s="17" t="str">
        <f t="shared" si="118"/>
        <v>-</v>
      </c>
      <c r="W286" s="17" t="str">
        <f t="shared" si="119"/>
        <v>-</v>
      </c>
      <c r="AA286" s="21" t="str">
        <f t="shared" si="120"/>
        <v>-</v>
      </c>
      <c r="AB286" s="17" t="str">
        <f t="shared" si="121"/>
        <v>-</v>
      </c>
      <c r="AX286" s="24"/>
      <c r="AY286" s="24"/>
    </row>
    <row r="287" spans="1:51" x14ac:dyDescent="0.25">
      <c r="A287" s="17">
        <v>286</v>
      </c>
      <c r="D287" s="38" t="str">
        <f t="shared" ca="1" si="115"/>
        <v/>
      </c>
      <c r="E287" s="19" t="str">
        <f t="shared" ca="1" si="116"/>
        <v>-</v>
      </c>
      <c r="Q287" s="19" t="str">
        <f t="shared" si="117"/>
        <v>-</v>
      </c>
      <c r="R287" s="17" t="str">
        <f t="shared" si="122"/>
        <v>-</v>
      </c>
      <c r="V287" s="17" t="str">
        <f t="shared" si="118"/>
        <v>-</v>
      </c>
      <c r="W287" s="17" t="str">
        <f t="shared" si="119"/>
        <v>-</v>
      </c>
      <c r="AA287" s="21" t="str">
        <f t="shared" si="120"/>
        <v>-</v>
      </c>
      <c r="AB287" s="17" t="str">
        <f t="shared" si="121"/>
        <v>-</v>
      </c>
      <c r="AX287" s="24"/>
      <c r="AY287" s="24"/>
    </row>
    <row r="288" spans="1:51" x14ac:dyDescent="0.25">
      <c r="A288" s="17">
        <v>287</v>
      </c>
      <c r="D288" s="38" t="str">
        <f t="shared" ca="1" si="115"/>
        <v/>
      </c>
      <c r="E288" s="19" t="str">
        <f t="shared" ca="1" si="116"/>
        <v>-</v>
      </c>
      <c r="Q288" s="19" t="str">
        <f t="shared" si="117"/>
        <v>-</v>
      </c>
      <c r="R288" s="17" t="str">
        <f t="shared" si="122"/>
        <v>-</v>
      </c>
      <c r="V288" s="17" t="str">
        <f t="shared" si="118"/>
        <v>-</v>
      </c>
      <c r="W288" s="17" t="str">
        <f t="shared" si="119"/>
        <v>-</v>
      </c>
      <c r="AA288" s="21" t="str">
        <f t="shared" si="120"/>
        <v>-</v>
      </c>
      <c r="AB288" s="17" t="str">
        <f t="shared" si="121"/>
        <v>-</v>
      </c>
      <c r="AX288" s="24"/>
      <c r="AY288" s="24"/>
    </row>
    <row r="289" spans="1:59" x14ac:dyDescent="0.25">
      <c r="A289" s="17">
        <v>288</v>
      </c>
      <c r="D289" s="38" t="str">
        <f t="shared" ref="D289:D303" ca="1" si="123">IF(C289="","",(TODAY()-C289)/365)</f>
        <v/>
      </c>
      <c r="E289" s="19" t="str">
        <f t="shared" ref="E289:E303" ca="1" si="124">IF(D289="","-",IF(D289&lt;20,"Menor de 20 años",IF(D289&lt;35,"Entre 20 y 34 años",IF(D289&lt;50,"Entre 35 y 49 años",IF(D289&lt;65,"Entre 40 y 64 años","Mayor de 65 años")))))</f>
        <v>-</v>
      </c>
      <c r="Q289" s="19" t="str">
        <f t="shared" si="117"/>
        <v>-</v>
      </c>
      <c r="R289" s="17" t="str">
        <f t="shared" si="122"/>
        <v>-</v>
      </c>
      <c r="V289" s="17" t="str">
        <f t="shared" si="118"/>
        <v>-</v>
      </c>
      <c r="W289" s="17" t="str">
        <f t="shared" si="119"/>
        <v>-</v>
      </c>
      <c r="AA289" s="21" t="str">
        <f t="shared" si="120"/>
        <v>-</v>
      </c>
      <c r="AB289" s="17" t="str">
        <f t="shared" si="121"/>
        <v>-</v>
      </c>
      <c r="AX289" s="24"/>
      <c r="AY289" s="24"/>
    </row>
    <row r="290" spans="1:59" x14ac:dyDescent="0.25">
      <c r="A290" s="17">
        <v>289</v>
      </c>
      <c r="D290" s="38" t="str">
        <f t="shared" ca="1" si="123"/>
        <v/>
      </c>
      <c r="E290" s="19" t="str">
        <f t="shared" ca="1" si="124"/>
        <v>-</v>
      </c>
      <c r="Q290" s="19" t="str">
        <f t="shared" si="117"/>
        <v>-</v>
      </c>
      <c r="R290" s="17" t="str">
        <f t="shared" si="122"/>
        <v>-</v>
      </c>
      <c r="V290" s="17" t="str">
        <f t="shared" si="118"/>
        <v>-</v>
      </c>
      <c r="W290" s="17" t="str">
        <f t="shared" si="119"/>
        <v>-</v>
      </c>
      <c r="AA290" s="21" t="str">
        <f t="shared" si="120"/>
        <v>-</v>
      </c>
      <c r="AB290" s="17" t="str">
        <f t="shared" si="121"/>
        <v>-</v>
      </c>
      <c r="AX290" s="24"/>
      <c r="AY290" s="24"/>
    </row>
    <row r="291" spans="1:59" x14ac:dyDescent="0.25">
      <c r="A291" s="17">
        <v>290</v>
      </c>
      <c r="D291" s="38" t="str">
        <f t="shared" ca="1" si="123"/>
        <v/>
      </c>
      <c r="E291" s="19" t="str">
        <f t="shared" ca="1" si="124"/>
        <v>-</v>
      </c>
      <c r="Q291" s="19" t="str">
        <f t="shared" si="117"/>
        <v>-</v>
      </c>
      <c r="R291" s="17" t="str">
        <f t="shared" si="122"/>
        <v>-</v>
      </c>
      <c r="V291" s="17" t="str">
        <f t="shared" si="118"/>
        <v>-</v>
      </c>
      <c r="W291" s="17" t="str">
        <f t="shared" si="119"/>
        <v>-</v>
      </c>
      <c r="AA291" s="21" t="str">
        <f t="shared" si="120"/>
        <v>-</v>
      </c>
      <c r="AB291" s="17" t="str">
        <f t="shared" si="121"/>
        <v>-</v>
      </c>
      <c r="AX291" s="24"/>
      <c r="AY291" s="24"/>
    </row>
    <row r="292" spans="1:59" x14ac:dyDescent="0.25">
      <c r="A292" s="17">
        <v>291</v>
      </c>
      <c r="D292" s="38" t="str">
        <f t="shared" ca="1" si="123"/>
        <v/>
      </c>
      <c r="E292" s="19" t="str">
        <f t="shared" ca="1" si="124"/>
        <v>-</v>
      </c>
      <c r="Q292" s="19" t="str">
        <f t="shared" si="117"/>
        <v>-</v>
      </c>
      <c r="R292" s="17" t="str">
        <f t="shared" si="122"/>
        <v>-</v>
      </c>
      <c r="V292" s="17" t="str">
        <f t="shared" si="118"/>
        <v>-</v>
      </c>
      <c r="W292" s="17" t="str">
        <f t="shared" si="119"/>
        <v>-</v>
      </c>
      <c r="AA292" s="21" t="str">
        <f t="shared" si="120"/>
        <v>-</v>
      </c>
      <c r="AB292" s="17" t="str">
        <f t="shared" si="121"/>
        <v>-</v>
      </c>
      <c r="AX292" s="24"/>
      <c r="AY292" s="24"/>
    </row>
    <row r="293" spans="1:59" x14ac:dyDescent="0.25">
      <c r="A293" s="17">
        <v>292</v>
      </c>
      <c r="D293" s="38" t="str">
        <f t="shared" ca="1" si="123"/>
        <v/>
      </c>
      <c r="E293" s="19" t="str">
        <f t="shared" ca="1" si="124"/>
        <v>-</v>
      </c>
      <c r="Q293" s="19" t="str">
        <f t="shared" si="117"/>
        <v>-</v>
      </c>
      <c r="R293" s="17" t="str">
        <f t="shared" si="122"/>
        <v>-</v>
      </c>
      <c r="V293" s="17" t="str">
        <f t="shared" si="118"/>
        <v>-</v>
      </c>
      <c r="W293" s="17" t="str">
        <f t="shared" si="119"/>
        <v>-</v>
      </c>
      <c r="AA293" s="21" t="str">
        <f t="shared" si="120"/>
        <v>-</v>
      </c>
      <c r="AB293" s="17" t="str">
        <f t="shared" si="121"/>
        <v>-</v>
      </c>
      <c r="AX293" s="24"/>
      <c r="AY293" s="24"/>
    </row>
    <row r="294" spans="1:59" x14ac:dyDescent="0.25">
      <c r="A294" s="17">
        <v>293</v>
      </c>
      <c r="D294" s="38" t="str">
        <f t="shared" ca="1" si="123"/>
        <v/>
      </c>
      <c r="E294" s="19" t="str">
        <f t="shared" ca="1" si="124"/>
        <v>-</v>
      </c>
      <c r="Q294" s="19" t="str">
        <f t="shared" si="117"/>
        <v>-</v>
      </c>
      <c r="R294" s="17" t="str">
        <f t="shared" si="122"/>
        <v>-</v>
      </c>
      <c r="V294" s="17" t="str">
        <f t="shared" si="118"/>
        <v>-</v>
      </c>
      <c r="W294" s="17" t="str">
        <f t="shared" si="119"/>
        <v>-</v>
      </c>
      <c r="AA294" s="21" t="str">
        <f t="shared" si="120"/>
        <v>-</v>
      </c>
      <c r="AB294" s="17" t="str">
        <f t="shared" si="121"/>
        <v>-</v>
      </c>
      <c r="AX294" s="24"/>
      <c r="AY294" s="24"/>
    </row>
    <row r="295" spans="1:59" x14ac:dyDescent="0.25">
      <c r="A295" s="17">
        <v>294</v>
      </c>
      <c r="D295" s="38" t="str">
        <f t="shared" ca="1" si="123"/>
        <v/>
      </c>
      <c r="E295" s="19" t="str">
        <f t="shared" ca="1" si="124"/>
        <v>-</v>
      </c>
      <c r="Q295" s="19" t="str">
        <f t="shared" si="117"/>
        <v>-</v>
      </c>
      <c r="R295" s="17" t="str">
        <f t="shared" si="122"/>
        <v>-</v>
      </c>
      <c r="V295" s="17" t="str">
        <f t="shared" si="118"/>
        <v>-</v>
      </c>
      <c r="W295" s="17" t="str">
        <f t="shared" si="119"/>
        <v>-</v>
      </c>
      <c r="AA295" s="21" t="str">
        <f t="shared" si="120"/>
        <v>-</v>
      </c>
      <c r="AB295" s="17" t="str">
        <f t="shared" si="121"/>
        <v>-</v>
      </c>
      <c r="AX295" s="24"/>
      <c r="AY295" s="24"/>
    </row>
    <row r="296" spans="1:59" x14ac:dyDescent="0.25">
      <c r="A296" s="17">
        <v>295</v>
      </c>
      <c r="D296" s="38" t="str">
        <f t="shared" ca="1" si="123"/>
        <v/>
      </c>
      <c r="E296" s="19" t="str">
        <f t="shared" ca="1" si="124"/>
        <v>-</v>
      </c>
      <c r="Q296" s="19" t="str">
        <f t="shared" si="117"/>
        <v>-</v>
      </c>
      <c r="R296" s="17" t="str">
        <f t="shared" si="122"/>
        <v>-</v>
      </c>
      <c r="V296" s="17" t="str">
        <f t="shared" si="118"/>
        <v>-</v>
      </c>
      <c r="W296" s="17" t="str">
        <f t="shared" si="119"/>
        <v>-</v>
      </c>
      <c r="AA296" s="21" t="str">
        <f t="shared" si="120"/>
        <v>-</v>
      </c>
      <c r="AB296" s="17" t="str">
        <f t="shared" si="121"/>
        <v>-</v>
      </c>
      <c r="AX296" s="24"/>
      <c r="AY296" s="24"/>
    </row>
    <row r="297" spans="1:59" x14ac:dyDescent="0.25">
      <c r="A297" s="17">
        <v>296</v>
      </c>
      <c r="D297" s="38" t="str">
        <f t="shared" ca="1" si="123"/>
        <v/>
      </c>
      <c r="E297" s="19" t="str">
        <f t="shared" ca="1" si="124"/>
        <v>-</v>
      </c>
      <c r="Q297" s="19" t="str">
        <f t="shared" si="117"/>
        <v>-</v>
      </c>
      <c r="R297" s="17" t="str">
        <f t="shared" si="122"/>
        <v>-</v>
      </c>
      <c r="V297" s="17" t="str">
        <f t="shared" si="118"/>
        <v>-</v>
      </c>
      <c r="W297" s="17" t="str">
        <f t="shared" si="119"/>
        <v>-</v>
      </c>
      <c r="AA297" s="21" t="str">
        <f t="shared" si="120"/>
        <v>-</v>
      </c>
      <c r="AB297" s="17" t="str">
        <f t="shared" si="121"/>
        <v>-</v>
      </c>
      <c r="AX297" s="24"/>
      <c r="AY297" s="24"/>
    </row>
    <row r="298" spans="1:59" x14ac:dyDescent="0.25">
      <c r="A298" s="17">
        <v>297</v>
      </c>
      <c r="D298" s="38" t="str">
        <f t="shared" ca="1" si="123"/>
        <v/>
      </c>
      <c r="E298" s="19" t="str">
        <f t="shared" ca="1" si="124"/>
        <v>-</v>
      </c>
      <c r="Q298" s="19" t="str">
        <f t="shared" si="117"/>
        <v>-</v>
      </c>
      <c r="R298" s="17" t="str">
        <f t="shared" si="122"/>
        <v>-</v>
      </c>
      <c r="V298" s="17" t="str">
        <f t="shared" si="118"/>
        <v>-</v>
      </c>
      <c r="W298" s="17" t="str">
        <f t="shared" si="119"/>
        <v>-</v>
      </c>
      <c r="AA298" s="21" t="str">
        <f t="shared" si="120"/>
        <v>-</v>
      </c>
      <c r="AB298" s="17" t="str">
        <f t="shared" si="121"/>
        <v>-</v>
      </c>
      <c r="AX298" s="24"/>
      <c r="AY298" s="24"/>
    </row>
    <row r="299" spans="1:59" x14ac:dyDescent="0.25">
      <c r="A299" s="17">
        <v>298</v>
      </c>
      <c r="D299" s="38" t="str">
        <f t="shared" ca="1" si="123"/>
        <v/>
      </c>
      <c r="E299" s="19" t="str">
        <f t="shared" ca="1" si="124"/>
        <v>-</v>
      </c>
      <c r="Q299" s="19" t="str">
        <f t="shared" si="117"/>
        <v>-</v>
      </c>
      <c r="R299" s="17" t="str">
        <f t="shared" si="122"/>
        <v>-</v>
      </c>
      <c r="V299" s="17" t="str">
        <f t="shared" si="118"/>
        <v>-</v>
      </c>
      <c r="W299" s="17" t="str">
        <f t="shared" si="119"/>
        <v>-</v>
      </c>
      <c r="AA299" s="21" t="str">
        <f t="shared" si="120"/>
        <v>-</v>
      </c>
      <c r="AB299" s="17" t="str">
        <f t="shared" si="121"/>
        <v>-</v>
      </c>
      <c r="AX299" s="24"/>
      <c r="AY299" s="24"/>
    </row>
    <row r="300" spans="1:59" x14ac:dyDescent="0.25">
      <c r="A300" s="17">
        <v>299</v>
      </c>
      <c r="D300" s="38" t="str">
        <f t="shared" ca="1" si="123"/>
        <v/>
      </c>
      <c r="E300" s="19" t="str">
        <f t="shared" ca="1" si="124"/>
        <v>-</v>
      </c>
      <c r="Q300" s="19" t="str">
        <f t="shared" si="117"/>
        <v>-</v>
      </c>
      <c r="R300" s="17" t="str">
        <f t="shared" si="122"/>
        <v>-</v>
      </c>
      <c r="V300" s="17" t="str">
        <f t="shared" si="118"/>
        <v>-</v>
      </c>
      <c r="W300" s="17" t="str">
        <f t="shared" si="119"/>
        <v>-</v>
      </c>
      <c r="AA300" s="21" t="str">
        <f t="shared" si="120"/>
        <v>-</v>
      </c>
      <c r="AB300" s="17" t="str">
        <f t="shared" si="121"/>
        <v>-</v>
      </c>
      <c r="AX300" s="24"/>
      <c r="AY300" s="24"/>
    </row>
    <row r="301" spans="1:59" x14ac:dyDescent="0.25">
      <c r="A301" s="17">
        <v>300</v>
      </c>
      <c r="D301" s="38" t="str">
        <f t="shared" ca="1" si="123"/>
        <v/>
      </c>
      <c r="E301" s="19" t="str">
        <f t="shared" ca="1" si="124"/>
        <v>-</v>
      </c>
      <c r="Q301" s="19" t="str">
        <f t="shared" si="117"/>
        <v>-</v>
      </c>
      <c r="R301" s="17" t="str">
        <f t="shared" si="122"/>
        <v>-</v>
      </c>
      <c r="V301" s="17" t="str">
        <f t="shared" si="118"/>
        <v>-</v>
      </c>
      <c r="W301" s="17" t="str">
        <f t="shared" si="119"/>
        <v>-</v>
      </c>
      <c r="AA301" s="21" t="str">
        <f t="shared" si="120"/>
        <v>-</v>
      </c>
      <c r="AB301" s="17" t="str">
        <f t="shared" si="121"/>
        <v>-</v>
      </c>
      <c r="AX301" s="24"/>
      <c r="AY301" s="24"/>
    </row>
    <row r="302" spans="1:59" x14ac:dyDescent="0.25">
      <c r="A302" s="17">
        <v>301</v>
      </c>
      <c r="D302" s="38" t="str">
        <f t="shared" ca="1" si="123"/>
        <v/>
      </c>
      <c r="E302" s="19" t="str">
        <f t="shared" ca="1" si="124"/>
        <v>-</v>
      </c>
      <c r="Q302" s="19" t="str">
        <f t="shared" si="117"/>
        <v>-</v>
      </c>
      <c r="R302" s="17" t="str">
        <f t="shared" si="122"/>
        <v>-</v>
      </c>
      <c r="V302" s="17" t="str">
        <f t="shared" si="118"/>
        <v>-</v>
      </c>
      <c r="W302" s="17" t="str">
        <f t="shared" si="119"/>
        <v>-</v>
      </c>
      <c r="AA302" s="17" t="str">
        <f t="shared" si="120"/>
        <v>-</v>
      </c>
      <c r="AB302" s="17" t="str">
        <f t="shared" si="121"/>
        <v>-</v>
      </c>
      <c r="AX302" s="24"/>
      <c r="AY302" s="24"/>
    </row>
    <row r="303" spans="1:59" x14ac:dyDescent="0.25">
      <c r="A303" s="17">
        <v>302</v>
      </c>
      <c r="D303" s="38" t="str">
        <f t="shared" ca="1" si="123"/>
        <v/>
      </c>
      <c r="E303" s="19" t="str">
        <f t="shared" ca="1" si="124"/>
        <v>-</v>
      </c>
      <c r="Q303" s="19" t="str">
        <f t="shared" si="117"/>
        <v>-</v>
      </c>
      <c r="R303" s="17" t="str">
        <f t="shared" si="122"/>
        <v>-</v>
      </c>
      <c r="V303" s="17" t="str">
        <f t="shared" si="118"/>
        <v>-</v>
      </c>
      <c r="W303" s="17" t="str">
        <f t="shared" si="119"/>
        <v>-</v>
      </c>
      <c r="AA303" s="17" t="str">
        <f t="shared" si="120"/>
        <v>-</v>
      </c>
      <c r="AB303" s="17" t="str">
        <f t="shared" si="121"/>
        <v>-</v>
      </c>
      <c r="AX303" s="24"/>
      <c r="AY303" s="24"/>
    </row>
    <row r="304" spans="1:59" s="30" customFormat="1" x14ac:dyDescent="0.25">
      <c r="A304" s="29"/>
      <c r="C304" s="29"/>
      <c r="D304" s="44"/>
      <c r="E304" s="45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45"/>
      <c r="R304" s="29"/>
      <c r="S304" s="29"/>
      <c r="T304" s="29"/>
      <c r="U304" s="29"/>
      <c r="V304" s="29"/>
      <c r="W304" s="17" t="str">
        <f t="shared" si="119"/>
        <v>-</v>
      </c>
      <c r="X304" s="29"/>
      <c r="Y304" s="46"/>
      <c r="Z304" s="29"/>
      <c r="AA304" s="17" t="str">
        <f t="shared" si="120"/>
        <v>-</v>
      </c>
      <c r="AB304" s="17" t="str">
        <f t="shared" si="121"/>
        <v>-</v>
      </c>
      <c r="AC304" s="29"/>
      <c r="AD304" s="29"/>
      <c r="AE304" s="29"/>
      <c r="AF304" s="29"/>
      <c r="AG304" s="29"/>
      <c r="AH304" s="31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32"/>
      <c r="AY304" s="32"/>
      <c r="AZ304" s="31"/>
      <c r="BA304" s="29"/>
      <c r="BB304" s="29"/>
      <c r="BC304" s="29"/>
      <c r="BD304" s="29"/>
      <c r="BE304" s="29"/>
      <c r="BF304" s="29"/>
      <c r="BG304" s="29"/>
    </row>
    <row r="305" spans="1:59" s="33" customFormat="1" x14ac:dyDescent="0.25">
      <c r="A305" s="22"/>
      <c r="C305" s="22"/>
      <c r="D305" s="47"/>
      <c r="E305" s="48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17" t="str">
        <f t="shared" si="119"/>
        <v>-</v>
      </c>
      <c r="X305" s="22"/>
      <c r="Y305" s="25"/>
      <c r="Z305" s="22"/>
      <c r="AA305" s="17" t="str">
        <f t="shared" si="120"/>
        <v>-</v>
      </c>
      <c r="AB305" s="17" t="str">
        <f t="shared" si="121"/>
        <v>-</v>
      </c>
      <c r="AC305" s="22"/>
      <c r="AD305" s="22"/>
      <c r="AE305" s="22"/>
      <c r="AF305" s="22"/>
      <c r="AG305" s="22"/>
      <c r="AH305" s="26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3"/>
      <c r="AY305" s="23"/>
      <c r="AZ305" s="26"/>
      <c r="BA305" s="22"/>
      <c r="BB305" s="22"/>
      <c r="BC305" s="22"/>
      <c r="BD305" s="22"/>
      <c r="BE305" s="22"/>
      <c r="BF305" s="22"/>
      <c r="BG305" s="22"/>
    </row>
    <row r="306" spans="1:59" s="33" customFormat="1" x14ac:dyDescent="0.25">
      <c r="A306" s="22"/>
      <c r="C306" s="22"/>
      <c r="D306" s="47"/>
      <c r="E306" s="48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17" t="str">
        <f t="shared" si="119"/>
        <v>-</v>
      </c>
      <c r="X306" s="22"/>
      <c r="Y306" s="25"/>
      <c r="Z306" s="22"/>
      <c r="AA306" s="17" t="str">
        <f t="shared" si="120"/>
        <v>-</v>
      </c>
      <c r="AB306" s="17" t="str">
        <f t="shared" si="121"/>
        <v>-</v>
      </c>
      <c r="AC306" s="22"/>
      <c r="AD306" s="22"/>
      <c r="AE306" s="22"/>
      <c r="AF306" s="22"/>
      <c r="AG306" s="22"/>
      <c r="AH306" s="26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3"/>
      <c r="AY306" s="23"/>
      <c r="AZ306" s="26"/>
      <c r="BA306" s="22"/>
      <c r="BB306" s="22"/>
      <c r="BC306" s="22"/>
      <c r="BD306" s="22"/>
      <c r="BE306" s="22"/>
      <c r="BF306" s="22"/>
      <c r="BG306" s="22"/>
    </row>
    <row r="307" spans="1:59" s="33" customFormat="1" x14ac:dyDescent="0.25">
      <c r="A307" s="22"/>
      <c r="C307" s="22"/>
      <c r="D307" s="47"/>
      <c r="E307" s="48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17" t="str">
        <f t="shared" si="119"/>
        <v>-</v>
      </c>
      <c r="X307" s="22"/>
      <c r="Y307" s="25"/>
      <c r="Z307" s="22"/>
      <c r="AA307" s="17" t="str">
        <f t="shared" si="120"/>
        <v>-</v>
      </c>
      <c r="AB307" s="17" t="str">
        <f t="shared" si="121"/>
        <v>-</v>
      </c>
      <c r="AC307" s="22"/>
      <c r="AD307" s="22"/>
      <c r="AE307" s="22"/>
      <c r="AF307" s="22"/>
      <c r="AG307" s="22"/>
      <c r="AH307" s="26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3"/>
      <c r="AY307" s="23"/>
      <c r="AZ307" s="26"/>
      <c r="BA307" s="22"/>
      <c r="BB307" s="22"/>
      <c r="BC307" s="22"/>
      <c r="BD307" s="22"/>
      <c r="BE307" s="22"/>
      <c r="BF307" s="22"/>
      <c r="BG307" s="22"/>
    </row>
    <row r="308" spans="1:59" s="33" customFormat="1" x14ac:dyDescent="0.25">
      <c r="A308" s="22"/>
      <c r="C308" s="22"/>
      <c r="D308" s="47"/>
      <c r="E308" s="48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17" t="str">
        <f t="shared" si="119"/>
        <v>-</v>
      </c>
      <c r="X308" s="22"/>
      <c r="Y308" s="25"/>
      <c r="Z308" s="22"/>
      <c r="AA308" s="17" t="str">
        <f t="shared" si="120"/>
        <v>-</v>
      </c>
      <c r="AB308" s="17" t="str">
        <f t="shared" si="121"/>
        <v>-</v>
      </c>
      <c r="AC308" s="22"/>
      <c r="AD308" s="22"/>
      <c r="AE308" s="22"/>
      <c r="AF308" s="22"/>
      <c r="AG308" s="22"/>
      <c r="AH308" s="26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3"/>
      <c r="AY308" s="23"/>
      <c r="AZ308" s="26"/>
      <c r="BA308" s="22"/>
      <c r="BB308" s="22"/>
      <c r="BC308" s="22"/>
      <c r="BD308" s="22"/>
      <c r="BE308" s="22"/>
      <c r="BF308" s="22"/>
      <c r="BG308" s="22"/>
    </row>
    <row r="309" spans="1:59" s="33" customFormat="1" x14ac:dyDescent="0.25">
      <c r="A309" s="22"/>
      <c r="C309" s="22"/>
      <c r="D309" s="47"/>
      <c r="E309" s="48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17" t="str">
        <f t="shared" si="119"/>
        <v>-</v>
      </c>
      <c r="X309" s="22"/>
      <c r="Y309" s="25"/>
      <c r="Z309" s="22"/>
      <c r="AA309" s="17" t="str">
        <f t="shared" si="120"/>
        <v>-</v>
      </c>
      <c r="AB309" s="17" t="str">
        <f t="shared" si="121"/>
        <v>-</v>
      </c>
      <c r="AC309" s="22"/>
      <c r="AD309" s="22"/>
      <c r="AE309" s="22"/>
      <c r="AF309" s="22"/>
      <c r="AG309" s="22"/>
      <c r="AH309" s="26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3"/>
      <c r="AY309" s="23"/>
      <c r="AZ309" s="26"/>
      <c r="BA309" s="22"/>
      <c r="BB309" s="22"/>
      <c r="BC309" s="22"/>
      <c r="BD309" s="22"/>
      <c r="BE309" s="22"/>
      <c r="BF309" s="22"/>
      <c r="BG309" s="22"/>
    </row>
    <row r="310" spans="1:59" s="33" customFormat="1" x14ac:dyDescent="0.25">
      <c r="A310" s="22"/>
      <c r="C310" s="22"/>
      <c r="D310" s="47"/>
      <c r="E310" s="48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17" t="str">
        <f t="shared" si="119"/>
        <v>-</v>
      </c>
      <c r="X310" s="22"/>
      <c r="Y310" s="25"/>
      <c r="Z310" s="22"/>
      <c r="AA310" s="17" t="str">
        <f t="shared" si="120"/>
        <v>-</v>
      </c>
      <c r="AB310" s="17" t="str">
        <f t="shared" si="121"/>
        <v>-</v>
      </c>
      <c r="AC310" s="22"/>
      <c r="AD310" s="22"/>
      <c r="AE310" s="22"/>
      <c r="AF310" s="22"/>
      <c r="AG310" s="22"/>
      <c r="AH310" s="26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3"/>
      <c r="AY310" s="23"/>
      <c r="AZ310" s="26"/>
      <c r="BA310" s="22"/>
      <c r="BB310" s="22"/>
      <c r="BC310" s="22"/>
      <c r="BD310" s="22"/>
      <c r="BE310" s="22"/>
      <c r="BF310" s="22"/>
      <c r="BG310" s="22"/>
    </row>
    <row r="311" spans="1:59" s="33" customFormat="1" x14ac:dyDescent="0.25">
      <c r="A311" s="22"/>
      <c r="C311" s="22"/>
      <c r="D311" s="47"/>
      <c r="E311" s="48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17" t="str">
        <f t="shared" si="119"/>
        <v>-</v>
      </c>
      <c r="X311" s="22"/>
      <c r="Y311" s="25"/>
      <c r="Z311" s="22"/>
      <c r="AA311" s="17" t="str">
        <f t="shared" si="120"/>
        <v>-</v>
      </c>
      <c r="AB311" s="17" t="str">
        <f t="shared" si="121"/>
        <v>-</v>
      </c>
      <c r="AC311" s="22"/>
      <c r="AD311" s="22"/>
      <c r="AE311" s="22"/>
      <c r="AF311" s="22"/>
      <c r="AG311" s="22"/>
      <c r="AH311" s="26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3"/>
      <c r="AY311" s="23"/>
      <c r="AZ311" s="26"/>
      <c r="BA311" s="22"/>
      <c r="BB311" s="22"/>
      <c r="BC311" s="22"/>
      <c r="BD311" s="22"/>
      <c r="BE311" s="22"/>
      <c r="BF311" s="22"/>
      <c r="BG311" s="22"/>
    </row>
    <row r="312" spans="1:59" s="33" customFormat="1" x14ac:dyDescent="0.25">
      <c r="A312" s="22"/>
      <c r="C312" s="22"/>
      <c r="D312" s="47"/>
      <c r="E312" s="48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17" t="str">
        <f t="shared" si="119"/>
        <v>-</v>
      </c>
      <c r="X312" s="22"/>
      <c r="Y312" s="25"/>
      <c r="Z312" s="22"/>
      <c r="AA312" s="17" t="str">
        <f t="shared" si="120"/>
        <v>-</v>
      </c>
      <c r="AB312" s="17" t="str">
        <f t="shared" si="121"/>
        <v>-</v>
      </c>
      <c r="AC312" s="22"/>
      <c r="AD312" s="22"/>
      <c r="AE312" s="22"/>
      <c r="AF312" s="22"/>
      <c r="AG312" s="22"/>
      <c r="AH312" s="26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3"/>
      <c r="AY312" s="23"/>
      <c r="AZ312" s="26"/>
      <c r="BA312" s="22"/>
      <c r="BB312" s="22"/>
      <c r="BC312" s="22"/>
      <c r="BD312" s="22"/>
      <c r="BE312" s="22"/>
      <c r="BF312" s="22"/>
      <c r="BG312" s="22"/>
    </row>
    <row r="313" spans="1:59" s="33" customFormat="1" x14ac:dyDescent="0.25">
      <c r="A313" s="22"/>
      <c r="C313" s="22"/>
      <c r="D313" s="47"/>
      <c r="E313" s="48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17" t="str">
        <f t="shared" si="119"/>
        <v>-</v>
      </c>
      <c r="X313" s="22"/>
      <c r="Y313" s="25"/>
      <c r="Z313" s="22"/>
      <c r="AA313" s="17" t="str">
        <f t="shared" si="120"/>
        <v>-</v>
      </c>
      <c r="AB313" s="17" t="str">
        <f t="shared" si="121"/>
        <v>-</v>
      </c>
      <c r="AC313" s="22"/>
      <c r="AD313" s="22"/>
      <c r="AE313" s="22"/>
      <c r="AF313" s="22"/>
      <c r="AG313" s="22"/>
      <c r="AH313" s="26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3"/>
      <c r="AY313" s="23"/>
      <c r="AZ313" s="26"/>
      <c r="BA313" s="22"/>
      <c r="BB313" s="22"/>
      <c r="BC313" s="22"/>
      <c r="BD313" s="22"/>
      <c r="BE313" s="22"/>
      <c r="BF313" s="22"/>
      <c r="BG313" s="22"/>
    </row>
    <row r="314" spans="1:59" s="33" customFormat="1" x14ac:dyDescent="0.25">
      <c r="A314" s="22"/>
      <c r="C314" s="22"/>
      <c r="D314" s="47"/>
      <c r="E314" s="49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17" t="str">
        <f t="shared" si="119"/>
        <v>-</v>
      </c>
      <c r="X314" s="22"/>
      <c r="Y314" s="25"/>
      <c r="Z314" s="22"/>
      <c r="AA314" s="17" t="str">
        <f t="shared" si="120"/>
        <v>-</v>
      </c>
      <c r="AB314" s="17" t="str">
        <f t="shared" si="121"/>
        <v>-</v>
      </c>
      <c r="AC314" s="22"/>
      <c r="AD314" s="22"/>
      <c r="AE314" s="22"/>
      <c r="AF314" s="22"/>
      <c r="AG314" s="22"/>
      <c r="AH314" s="26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3"/>
      <c r="AY314" s="23"/>
      <c r="AZ314" s="26"/>
      <c r="BA314" s="22"/>
      <c r="BB314" s="22"/>
      <c r="BC314" s="22"/>
      <c r="BD314" s="22"/>
      <c r="BE314" s="22"/>
      <c r="BF314" s="22"/>
      <c r="BG314" s="22"/>
    </row>
    <row r="315" spans="1:59" s="33" customFormat="1" x14ac:dyDescent="0.25">
      <c r="A315" s="22"/>
      <c r="C315" s="22"/>
      <c r="D315" s="47"/>
      <c r="E315" s="49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17" t="str">
        <f t="shared" si="119"/>
        <v>-</v>
      </c>
      <c r="X315" s="22"/>
      <c r="Y315" s="25"/>
      <c r="Z315" s="22"/>
      <c r="AA315" s="17" t="str">
        <f t="shared" si="120"/>
        <v>-</v>
      </c>
      <c r="AB315" s="17" t="str">
        <f t="shared" si="121"/>
        <v>-</v>
      </c>
      <c r="AC315" s="22"/>
      <c r="AD315" s="22"/>
      <c r="AE315" s="22"/>
      <c r="AF315" s="22"/>
      <c r="AG315" s="22"/>
      <c r="AH315" s="26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3"/>
      <c r="AY315" s="23"/>
      <c r="AZ315" s="26"/>
      <c r="BA315" s="22"/>
      <c r="BB315" s="22"/>
      <c r="BC315" s="22"/>
      <c r="BD315" s="22"/>
      <c r="BE315" s="22"/>
      <c r="BF315" s="22"/>
      <c r="BG315" s="22"/>
    </row>
    <row r="316" spans="1:59" s="33" customFormat="1" x14ac:dyDescent="0.25">
      <c r="A316" s="22"/>
      <c r="C316" s="22"/>
      <c r="D316" s="47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17" t="str">
        <f t="shared" si="119"/>
        <v>-</v>
      </c>
      <c r="X316" s="22"/>
      <c r="Y316" s="25"/>
      <c r="Z316" s="22"/>
      <c r="AA316" s="17" t="str">
        <f t="shared" si="120"/>
        <v>-</v>
      </c>
      <c r="AB316" s="17" t="str">
        <f t="shared" si="121"/>
        <v>-</v>
      </c>
      <c r="AC316" s="22"/>
      <c r="AD316" s="22"/>
      <c r="AE316" s="22"/>
      <c r="AF316" s="22"/>
      <c r="AG316" s="22"/>
      <c r="AH316" s="26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3"/>
      <c r="AY316" s="23"/>
      <c r="AZ316" s="26"/>
      <c r="BA316" s="22"/>
      <c r="BB316" s="22"/>
      <c r="BC316" s="22"/>
      <c r="BD316" s="22"/>
      <c r="BE316" s="22"/>
      <c r="BF316" s="22"/>
      <c r="BG316" s="22"/>
    </row>
    <row r="317" spans="1:59" s="33" customFormat="1" x14ac:dyDescent="0.25">
      <c r="A317" s="22"/>
      <c r="C317" s="22"/>
      <c r="D317" s="47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17" t="str">
        <f t="shared" si="119"/>
        <v>-</v>
      </c>
      <c r="X317" s="22"/>
      <c r="Y317" s="25"/>
      <c r="Z317" s="22"/>
      <c r="AA317" s="17" t="str">
        <f t="shared" si="120"/>
        <v>-</v>
      </c>
      <c r="AB317" s="17" t="str">
        <f t="shared" si="121"/>
        <v>-</v>
      </c>
      <c r="AC317" s="22"/>
      <c r="AD317" s="22"/>
      <c r="AE317" s="22"/>
      <c r="AF317" s="22"/>
      <c r="AG317" s="22"/>
      <c r="AH317" s="26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3"/>
      <c r="AY317" s="23"/>
      <c r="AZ317" s="26"/>
      <c r="BA317" s="22"/>
      <c r="BB317" s="22"/>
      <c r="BC317" s="22"/>
      <c r="BD317" s="22"/>
      <c r="BE317" s="22"/>
      <c r="BF317" s="22"/>
      <c r="BG317" s="22"/>
    </row>
    <row r="318" spans="1:59" s="33" customFormat="1" x14ac:dyDescent="0.25">
      <c r="A318" s="22"/>
      <c r="C318" s="22"/>
      <c r="D318" s="47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17" t="str">
        <f t="shared" si="119"/>
        <v>-</v>
      </c>
      <c r="X318" s="22"/>
      <c r="Y318" s="25"/>
      <c r="Z318" s="22"/>
      <c r="AA318" s="17" t="str">
        <f t="shared" si="120"/>
        <v>-</v>
      </c>
      <c r="AB318" s="17" t="str">
        <f t="shared" si="121"/>
        <v>-</v>
      </c>
      <c r="AC318" s="22"/>
      <c r="AD318" s="22"/>
      <c r="AE318" s="22"/>
      <c r="AF318" s="22"/>
      <c r="AG318" s="22"/>
      <c r="AH318" s="26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3"/>
      <c r="AY318" s="23"/>
      <c r="AZ318" s="26"/>
      <c r="BA318" s="22"/>
      <c r="BB318" s="22"/>
      <c r="BC318" s="22"/>
      <c r="BD318" s="22"/>
      <c r="BE318" s="22"/>
      <c r="BF318" s="22"/>
      <c r="BG318" s="22"/>
    </row>
    <row r="319" spans="1:59" s="33" customFormat="1" x14ac:dyDescent="0.25">
      <c r="A319" s="22"/>
      <c r="C319" s="22"/>
      <c r="D319" s="47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17" t="str">
        <f t="shared" si="119"/>
        <v>-</v>
      </c>
      <c r="X319" s="22"/>
      <c r="Y319" s="25"/>
      <c r="Z319" s="22"/>
      <c r="AA319" s="17" t="str">
        <f t="shared" si="120"/>
        <v>-</v>
      </c>
      <c r="AB319" s="17" t="str">
        <f t="shared" si="121"/>
        <v>-</v>
      </c>
      <c r="AC319" s="22"/>
      <c r="AD319" s="22"/>
      <c r="AE319" s="22"/>
      <c r="AF319" s="22"/>
      <c r="AG319" s="22"/>
      <c r="AH319" s="26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3"/>
      <c r="AY319" s="23"/>
      <c r="AZ319" s="26"/>
      <c r="BA319" s="22"/>
      <c r="BB319" s="22"/>
      <c r="BC319" s="22"/>
      <c r="BD319" s="22"/>
      <c r="BE319" s="22"/>
      <c r="BF319" s="22"/>
      <c r="BG319" s="22"/>
    </row>
    <row r="320" spans="1:59" s="33" customFormat="1" x14ac:dyDescent="0.25">
      <c r="A320" s="22"/>
      <c r="C320" s="22"/>
      <c r="D320" s="47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17" t="str">
        <f t="shared" si="119"/>
        <v>-</v>
      </c>
      <c r="X320" s="22"/>
      <c r="Y320" s="25"/>
      <c r="Z320" s="22"/>
      <c r="AA320" s="17" t="str">
        <f t="shared" si="120"/>
        <v>-</v>
      </c>
      <c r="AB320" s="17" t="str">
        <f t="shared" si="121"/>
        <v>-</v>
      </c>
      <c r="AC320" s="22"/>
      <c r="AD320" s="22"/>
      <c r="AE320" s="22"/>
      <c r="AF320" s="22"/>
      <c r="AG320" s="22"/>
      <c r="AH320" s="26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3"/>
      <c r="AY320" s="23"/>
      <c r="AZ320" s="26"/>
      <c r="BA320" s="22"/>
      <c r="BB320" s="22"/>
      <c r="BC320" s="22"/>
      <c r="BD320" s="22"/>
      <c r="BE320" s="22"/>
      <c r="BF320" s="22"/>
      <c r="BG320" s="22"/>
    </row>
    <row r="321" spans="1:59" s="33" customFormat="1" x14ac:dyDescent="0.25">
      <c r="A321" s="22"/>
      <c r="C321" s="22"/>
      <c r="D321" s="47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17" t="str">
        <f t="shared" si="119"/>
        <v>-</v>
      </c>
      <c r="X321" s="22"/>
      <c r="Y321" s="25"/>
      <c r="Z321" s="22"/>
      <c r="AA321" s="17" t="str">
        <f t="shared" si="120"/>
        <v>-</v>
      </c>
      <c r="AB321" s="17" t="str">
        <f t="shared" si="121"/>
        <v>-</v>
      </c>
      <c r="AC321" s="22"/>
      <c r="AD321" s="22"/>
      <c r="AE321" s="22"/>
      <c r="AF321" s="22"/>
      <c r="AG321" s="22"/>
      <c r="AH321" s="26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3"/>
      <c r="AY321" s="23"/>
      <c r="AZ321" s="26"/>
      <c r="BA321" s="22"/>
      <c r="BB321" s="22"/>
      <c r="BC321" s="22"/>
      <c r="BD321" s="22"/>
      <c r="BE321" s="22"/>
      <c r="BF321" s="22"/>
      <c r="BG321" s="22"/>
    </row>
    <row r="322" spans="1:59" s="33" customFormat="1" x14ac:dyDescent="0.25">
      <c r="A322" s="22"/>
      <c r="C322" s="22"/>
      <c r="D322" s="47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17" t="str">
        <f t="shared" si="119"/>
        <v>-</v>
      </c>
      <c r="X322" s="22"/>
      <c r="Y322" s="25"/>
      <c r="Z322" s="22"/>
      <c r="AA322" s="17" t="str">
        <f t="shared" si="120"/>
        <v>-</v>
      </c>
      <c r="AB322" s="17" t="str">
        <f t="shared" si="121"/>
        <v>-</v>
      </c>
      <c r="AC322" s="22"/>
      <c r="AD322" s="22"/>
      <c r="AE322" s="22"/>
      <c r="AF322" s="22"/>
      <c r="AG322" s="22"/>
      <c r="AH322" s="26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3"/>
      <c r="AY322" s="23"/>
      <c r="AZ322" s="26"/>
      <c r="BA322" s="22"/>
      <c r="BB322" s="22"/>
      <c r="BC322" s="22"/>
      <c r="BD322" s="22"/>
      <c r="BE322" s="22"/>
      <c r="BF322" s="22"/>
      <c r="BG322" s="22"/>
    </row>
    <row r="323" spans="1:59" s="33" customFormat="1" x14ac:dyDescent="0.25">
      <c r="A323" s="22"/>
      <c r="C323" s="22"/>
      <c r="D323" s="47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17" t="str">
        <f t="shared" si="119"/>
        <v>-</v>
      </c>
      <c r="X323" s="22"/>
      <c r="Y323" s="25"/>
      <c r="Z323" s="22"/>
      <c r="AA323" s="17" t="str">
        <f t="shared" si="120"/>
        <v>-</v>
      </c>
      <c r="AB323" s="17" t="str">
        <f t="shared" si="121"/>
        <v>-</v>
      </c>
      <c r="AC323" s="22"/>
      <c r="AD323" s="22"/>
      <c r="AE323" s="22"/>
      <c r="AF323" s="22"/>
      <c r="AG323" s="22"/>
      <c r="AH323" s="26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3"/>
      <c r="AY323" s="23"/>
      <c r="AZ323" s="26"/>
      <c r="BA323" s="22"/>
      <c r="BB323" s="22"/>
      <c r="BC323" s="22"/>
      <c r="BD323" s="22"/>
      <c r="BE323" s="22"/>
      <c r="BF323" s="22"/>
      <c r="BG323" s="22"/>
    </row>
    <row r="324" spans="1:59" s="33" customFormat="1" x14ac:dyDescent="0.25">
      <c r="A324" s="22"/>
      <c r="C324" s="22"/>
      <c r="D324" s="47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17" t="str">
        <f t="shared" si="119"/>
        <v>-</v>
      </c>
      <c r="X324" s="22"/>
      <c r="Y324" s="25"/>
      <c r="Z324" s="22"/>
      <c r="AA324" s="17" t="str">
        <f t="shared" si="120"/>
        <v>-</v>
      </c>
      <c r="AB324" s="17" t="str">
        <f t="shared" si="121"/>
        <v>-</v>
      </c>
      <c r="AC324" s="22"/>
      <c r="AD324" s="22"/>
      <c r="AE324" s="22"/>
      <c r="AF324" s="22"/>
      <c r="AG324" s="22"/>
      <c r="AH324" s="26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3"/>
      <c r="AY324" s="23"/>
      <c r="AZ324" s="26"/>
      <c r="BA324" s="22"/>
      <c r="BB324" s="22"/>
      <c r="BC324" s="22"/>
      <c r="BD324" s="22"/>
      <c r="BE324" s="22"/>
      <c r="BF324" s="22"/>
      <c r="BG324" s="22"/>
    </row>
    <row r="325" spans="1:59" s="33" customFormat="1" x14ac:dyDescent="0.25">
      <c r="A325" s="22"/>
      <c r="C325" s="22"/>
      <c r="D325" s="47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17" t="str">
        <f t="shared" si="119"/>
        <v>-</v>
      </c>
      <c r="X325" s="22"/>
      <c r="Y325" s="25"/>
      <c r="Z325" s="22"/>
      <c r="AA325" s="17" t="str">
        <f t="shared" si="120"/>
        <v>-</v>
      </c>
      <c r="AB325" s="17" t="str">
        <f t="shared" si="121"/>
        <v>-</v>
      </c>
      <c r="AC325" s="22"/>
      <c r="AD325" s="22"/>
      <c r="AE325" s="22"/>
      <c r="AF325" s="22"/>
      <c r="AG325" s="22"/>
      <c r="AH325" s="26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3"/>
      <c r="AY325" s="23"/>
      <c r="AZ325" s="26"/>
      <c r="BA325" s="22"/>
      <c r="BB325" s="22"/>
      <c r="BC325" s="22"/>
      <c r="BD325" s="22"/>
      <c r="BE325" s="22"/>
      <c r="BF325" s="22"/>
      <c r="BG325" s="22"/>
    </row>
    <row r="326" spans="1:59" s="33" customFormat="1" x14ac:dyDescent="0.25">
      <c r="A326" s="22"/>
      <c r="C326" s="22"/>
      <c r="D326" s="47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17" t="str">
        <f t="shared" si="119"/>
        <v>-</v>
      </c>
      <c r="X326" s="22"/>
      <c r="Y326" s="25"/>
      <c r="Z326" s="22"/>
      <c r="AA326" s="17" t="str">
        <f t="shared" si="120"/>
        <v>-</v>
      </c>
      <c r="AB326" s="17" t="str">
        <f t="shared" si="121"/>
        <v>-</v>
      </c>
      <c r="AC326" s="22"/>
      <c r="AD326" s="22"/>
      <c r="AE326" s="22"/>
      <c r="AF326" s="22"/>
      <c r="AG326" s="22"/>
      <c r="AH326" s="26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3"/>
      <c r="AY326" s="23"/>
      <c r="AZ326" s="26"/>
      <c r="BA326" s="22"/>
      <c r="BB326" s="22"/>
      <c r="BC326" s="22"/>
      <c r="BD326" s="22"/>
      <c r="BE326" s="22"/>
      <c r="BF326" s="22"/>
      <c r="BG326" s="22"/>
    </row>
    <row r="327" spans="1:59" s="33" customFormat="1" x14ac:dyDescent="0.25">
      <c r="A327" s="22"/>
      <c r="C327" s="22"/>
      <c r="D327" s="47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17" t="str">
        <f t="shared" si="119"/>
        <v>-</v>
      </c>
      <c r="X327" s="22"/>
      <c r="Y327" s="25"/>
      <c r="Z327" s="22"/>
      <c r="AA327" s="17" t="str">
        <f t="shared" si="120"/>
        <v>-</v>
      </c>
      <c r="AB327" s="17" t="str">
        <f t="shared" si="121"/>
        <v>-</v>
      </c>
      <c r="AC327" s="22"/>
      <c r="AD327" s="22"/>
      <c r="AE327" s="22"/>
      <c r="AF327" s="22"/>
      <c r="AG327" s="22"/>
      <c r="AH327" s="26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3"/>
      <c r="AY327" s="23"/>
      <c r="AZ327" s="26"/>
      <c r="BA327" s="22"/>
      <c r="BB327" s="22"/>
      <c r="BC327" s="22"/>
      <c r="BD327" s="22"/>
      <c r="BE327" s="22"/>
      <c r="BF327" s="22"/>
      <c r="BG327" s="22"/>
    </row>
    <row r="328" spans="1:59" s="33" customFormat="1" x14ac:dyDescent="0.25">
      <c r="A328" s="22"/>
      <c r="C328" s="22"/>
      <c r="D328" s="47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17" t="str">
        <f t="shared" si="119"/>
        <v>-</v>
      </c>
      <c r="X328" s="22"/>
      <c r="Y328" s="25"/>
      <c r="Z328" s="22"/>
      <c r="AA328" s="17" t="str">
        <f t="shared" si="120"/>
        <v>-</v>
      </c>
      <c r="AB328" s="17" t="str">
        <f t="shared" si="121"/>
        <v>-</v>
      </c>
      <c r="AC328" s="22"/>
      <c r="AD328" s="22"/>
      <c r="AE328" s="22"/>
      <c r="AF328" s="22"/>
      <c r="AG328" s="22"/>
      <c r="AH328" s="26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3"/>
      <c r="AY328" s="23"/>
      <c r="AZ328" s="26"/>
      <c r="BA328" s="22"/>
      <c r="BB328" s="22"/>
      <c r="BC328" s="22"/>
      <c r="BD328" s="22"/>
      <c r="BE328" s="22"/>
      <c r="BF328" s="22"/>
      <c r="BG328" s="22"/>
    </row>
    <row r="329" spans="1:59" s="33" customFormat="1" x14ac:dyDescent="0.25">
      <c r="A329" s="22"/>
      <c r="C329" s="22"/>
      <c r="D329" s="47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17" t="str">
        <f t="shared" si="119"/>
        <v>-</v>
      </c>
      <c r="X329" s="22"/>
      <c r="Y329" s="25"/>
      <c r="Z329" s="22"/>
      <c r="AA329" s="17" t="str">
        <f t="shared" si="120"/>
        <v>-</v>
      </c>
      <c r="AB329" s="17" t="str">
        <f t="shared" si="121"/>
        <v>-</v>
      </c>
      <c r="AC329" s="22"/>
      <c r="AD329" s="22"/>
      <c r="AE329" s="22"/>
      <c r="AF329" s="22"/>
      <c r="AG329" s="22"/>
      <c r="AH329" s="26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3"/>
      <c r="AY329" s="23"/>
      <c r="AZ329" s="26"/>
      <c r="BA329" s="22"/>
      <c r="BB329" s="22"/>
      <c r="BC329" s="22"/>
      <c r="BD329" s="22"/>
      <c r="BE329" s="22"/>
      <c r="BF329" s="22"/>
      <c r="BG329" s="22"/>
    </row>
    <row r="330" spans="1:59" s="33" customFormat="1" x14ac:dyDescent="0.25">
      <c r="A330" s="22"/>
      <c r="C330" s="22"/>
      <c r="D330" s="47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17" t="str">
        <f t="shared" si="119"/>
        <v>-</v>
      </c>
      <c r="X330" s="22"/>
      <c r="Y330" s="25"/>
      <c r="Z330" s="22"/>
      <c r="AA330" s="17" t="str">
        <f t="shared" si="120"/>
        <v>-</v>
      </c>
      <c r="AB330" s="17" t="str">
        <f t="shared" si="121"/>
        <v>-</v>
      </c>
      <c r="AC330" s="22"/>
      <c r="AD330" s="22"/>
      <c r="AE330" s="22"/>
      <c r="AF330" s="22"/>
      <c r="AG330" s="22"/>
      <c r="AH330" s="26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3"/>
      <c r="AY330" s="23"/>
      <c r="AZ330" s="26"/>
      <c r="BA330" s="22"/>
      <c r="BB330" s="22"/>
      <c r="BC330" s="22"/>
      <c r="BD330" s="22"/>
      <c r="BE330" s="22"/>
      <c r="BF330" s="22"/>
      <c r="BG330" s="22"/>
    </row>
    <row r="331" spans="1:59" s="33" customFormat="1" x14ac:dyDescent="0.25">
      <c r="A331" s="22"/>
      <c r="C331" s="22"/>
      <c r="D331" s="47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17" t="str">
        <f t="shared" si="119"/>
        <v>-</v>
      </c>
      <c r="X331" s="22"/>
      <c r="Y331" s="25"/>
      <c r="Z331" s="22"/>
      <c r="AA331" s="17" t="str">
        <f t="shared" si="120"/>
        <v>-</v>
      </c>
      <c r="AB331" s="17" t="str">
        <f t="shared" si="121"/>
        <v>-</v>
      </c>
      <c r="AC331" s="22"/>
      <c r="AD331" s="22"/>
      <c r="AE331" s="22"/>
      <c r="AF331" s="22"/>
      <c r="AG331" s="22"/>
      <c r="AH331" s="26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3"/>
      <c r="AY331" s="23"/>
      <c r="AZ331" s="26"/>
      <c r="BA331" s="22"/>
      <c r="BB331" s="22"/>
      <c r="BC331" s="22"/>
      <c r="BD331" s="22"/>
      <c r="BE331" s="22"/>
      <c r="BF331" s="22"/>
      <c r="BG331" s="22"/>
    </row>
    <row r="332" spans="1:59" s="33" customFormat="1" x14ac:dyDescent="0.25">
      <c r="A332" s="22"/>
      <c r="C332" s="22"/>
      <c r="D332" s="47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17" t="str">
        <f t="shared" si="119"/>
        <v>-</v>
      </c>
      <c r="X332" s="22"/>
      <c r="Y332" s="25"/>
      <c r="Z332" s="22"/>
      <c r="AA332" s="17" t="str">
        <f t="shared" si="120"/>
        <v>-</v>
      </c>
      <c r="AB332" s="17" t="str">
        <f t="shared" si="121"/>
        <v>-</v>
      </c>
      <c r="AC332" s="22"/>
      <c r="AD332" s="22"/>
      <c r="AE332" s="22"/>
      <c r="AF332" s="22"/>
      <c r="AG332" s="22"/>
      <c r="AH332" s="26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3"/>
      <c r="AY332" s="23"/>
      <c r="AZ332" s="26"/>
      <c r="BA332" s="22"/>
      <c r="BB332" s="22"/>
      <c r="BC332" s="22"/>
      <c r="BD332" s="22"/>
      <c r="BE332" s="22"/>
      <c r="BF332" s="22"/>
      <c r="BG332" s="22"/>
    </row>
    <row r="333" spans="1:59" s="33" customFormat="1" x14ac:dyDescent="0.25">
      <c r="A333" s="22"/>
      <c r="C333" s="22"/>
      <c r="D333" s="47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17" t="str">
        <f t="shared" si="119"/>
        <v>-</v>
      </c>
      <c r="X333" s="22"/>
      <c r="Y333" s="25"/>
      <c r="Z333" s="22"/>
      <c r="AA333" s="17" t="str">
        <f t="shared" si="120"/>
        <v>-</v>
      </c>
      <c r="AB333" s="17" t="str">
        <f t="shared" si="121"/>
        <v>-</v>
      </c>
      <c r="AC333" s="22"/>
      <c r="AD333" s="22"/>
      <c r="AE333" s="22"/>
      <c r="AF333" s="22"/>
      <c r="AG333" s="22"/>
      <c r="AH333" s="26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3"/>
      <c r="AY333" s="23"/>
      <c r="AZ333" s="26"/>
      <c r="BA333" s="22"/>
      <c r="BB333" s="22"/>
      <c r="BC333" s="22"/>
      <c r="BD333" s="22"/>
      <c r="BE333" s="22"/>
      <c r="BF333" s="22"/>
      <c r="BG333" s="22"/>
    </row>
    <row r="334" spans="1:59" s="33" customFormat="1" x14ac:dyDescent="0.25">
      <c r="A334" s="22"/>
      <c r="C334" s="22"/>
      <c r="D334" s="47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17" t="str">
        <f t="shared" si="119"/>
        <v>-</v>
      </c>
      <c r="X334" s="22"/>
      <c r="Y334" s="25"/>
      <c r="Z334" s="22"/>
      <c r="AA334" s="17" t="str">
        <f t="shared" si="120"/>
        <v>-</v>
      </c>
      <c r="AB334" s="17" t="str">
        <f t="shared" si="121"/>
        <v>-</v>
      </c>
      <c r="AC334" s="22"/>
      <c r="AD334" s="22"/>
      <c r="AE334" s="22"/>
      <c r="AF334" s="22"/>
      <c r="AG334" s="22"/>
      <c r="AH334" s="26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3"/>
      <c r="AY334" s="23"/>
      <c r="AZ334" s="26"/>
      <c r="BA334" s="22"/>
      <c r="BB334" s="22"/>
      <c r="BC334" s="22"/>
      <c r="BD334" s="22"/>
      <c r="BE334" s="22"/>
      <c r="BF334" s="22"/>
      <c r="BG334" s="22"/>
    </row>
    <row r="335" spans="1:59" s="33" customFormat="1" x14ac:dyDescent="0.25">
      <c r="A335" s="22"/>
      <c r="C335" s="22"/>
      <c r="D335" s="47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17" t="str">
        <f t="shared" si="119"/>
        <v>-</v>
      </c>
      <c r="X335" s="22"/>
      <c r="Y335" s="25"/>
      <c r="Z335" s="22"/>
      <c r="AA335" s="17" t="str">
        <f t="shared" si="120"/>
        <v>-</v>
      </c>
      <c r="AB335" s="17" t="str">
        <f t="shared" si="121"/>
        <v>-</v>
      </c>
      <c r="AC335" s="22"/>
      <c r="AD335" s="22"/>
      <c r="AE335" s="22"/>
      <c r="AF335" s="22"/>
      <c r="AG335" s="22"/>
      <c r="AH335" s="26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3"/>
      <c r="AY335" s="23"/>
      <c r="AZ335" s="26"/>
      <c r="BA335" s="22"/>
      <c r="BB335" s="22"/>
      <c r="BC335" s="22"/>
      <c r="BD335" s="22"/>
      <c r="BE335" s="22"/>
      <c r="BF335" s="22"/>
      <c r="BG335" s="22"/>
    </row>
    <row r="336" spans="1:59" s="33" customFormat="1" x14ac:dyDescent="0.25">
      <c r="A336" s="22"/>
      <c r="C336" s="22"/>
      <c r="D336" s="47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17" t="str">
        <f t="shared" si="119"/>
        <v>-</v>
      </c>
      <c r="X336" s="22"/>
      <c r="Y336" s="25"/>
      <c r="Z336" s="22"/>
      <c r="AA336" s="17" t="str">
        <f t="shared" si="120"/>
        <v>-</v>
      </c>
      <c r="AB336" s="17" t="str">
        <f t="shared" si="121"/>
        <v>-</v>
      </c>
      <c r="AC336" s="22"/>
      <c r="AD336" s="22"/>
      <c r="AE336" s="22"/>
      <c r="AF336" s="22"/>
      <c r="AG336" s="22"/>
      <c r="AH336" s="26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3"/>
      <c r="AY336" s="23"/>
      <c r="AZ336" s="26"/>
      <c r="BA336" s="22"/>
      <c r="BB336" s="22"/>
      <c r="BC336" s="22"/>
      <c r="BD336" s="22"/>
      <c r="BE336" s="22"/>
      <c r="BF336" s="22"/>
      <c r="BG336" s="22"/>
    </row>
    <row r="337" spans="1:59" s="33" customFormat="1" x14ac:dyDescent="0.25">
      <c r="A337" s="22"/>
      <c r="C337" s="22"/>
      <c r="D337" s="47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17" t="str">
        <f t="shared" si="119"/>
        <v>-</v>
      </c>
      <c r="X337" s="22"/>
      <c r="Y337" s="25"/>
      <c r="Z337" s="22"/>
      <c r="AA337" s="17" t="str">
        <f t="shared" si="120"/>
        <v>-</v>
      </c>
      <c r="AB337" s="17" t="str">
        <f t="shared" si="121"/>
        <v>-</v>
      </c>
      <c r="AC337" s="22"/>
      <c r="AD337" s="22"/>
      <c r="AE337" s="22"/>
      <c r="AF337" s="22"/>
      <c r="AG337" s="22"/>
      <c r="AH337" s="26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3"/>
      <c r="AY337" s="23"/>
      <c r="AZ337" s="26"/>
      <c r="BA337" s="22"/>
      <c r="BB337" s="22"/>
      <c r="BC337" s="22"/>
      <c r="BD337" s="22"/>
      <c r="BE337" s="22"/>
      <c r="BF337" s="22"/>
      <c r="BG337" s="22"/>
    </row>
    <row r="338" spans="1:59" s="33" customFormat="1" x14ac:dyDescent="0.25">
      <c r="A338" s="22"/>
      <c r="C338" s="22"/>
      <c r="D338" s="47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17" t="str">
        <f t="shared" si="119"/>
        <v>-</v>
      </c>
      <c r="X338" s="22"/>
      <c r="Y338" s="25"/>
      <c r="Z338" s="22"/>
      <c r="AA338" s="17" t="str">
        <f t="shared" si="120"/>
        <v>-</v>
      </c>
      <c r="AB338" s="17" t="str">
        <f t="shared" si="121"/>
        <v>-</v>
      </c>
      <c r="AC338" s="22"/>
      <c r="AD338" s="22"/>
      <c r="AE338" s="22"/>
      <c r="AF338" s="22"/>
      <c r="AG338" s="22"/>
      <c r="AH338" s="26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3"/>
      <c r="AY338" s="23"/>
      <c r="AZ338" s="26"/>
      <c r="BA338" s="22"/>
      <c r="BB338" s="22"/>
      <c r="BC338" s="22"/>
      <c r="BD338" s="22"/>
      <c r="BE338" s="22"/>
      <c r="BF338" s="22"/>
      <c r="BG338" s="22"/>
    </row>
    <row r="339" spans="1:59" s="33" customFormat="1" x14ac:dyDescent="0.25">
      <c r="A339" s="22"/>
      <c r="C339" s="22"/>
      <c r="D339" s="47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17" t="str">
        <f t="shared" si="119"/>
        <v>-</v>
      </c>
      <c r="X339" s="22"/>
      <c r="Y339" s="25"/>
      <c r="Z339" s="22"/>
      <c r="AA339" s="17" t="str">
        <f t="shared" si="120"/>
        <v>-</v>
      </c>
      <c r="AB339" s="17" t="str">
        <f t="shared" si="121"/>
        <v>-</v>
      </c>
      <c r="AC339" s="22"/>
      <c r="AD339" s="22"/>
      <c r="AE339" s="22"/>
      <c r="AF339" s="22"/>
      <c r="AG339" s="22"/>
      <c r="AH339" s="26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3"/>
      <c r="AY339" s="23"/>
      <c r="AZ339" s="26"/>
      <c r="BA339" s="22"/>
      <c r="BB339" s="22"/>
      <c r="BC339" s="22"/>
      <c r="BD339" s="22"/>
      <c r="BE339" s="22"/>
      <c r="BF339" s="22"/>
      <c r="BG339" s="22"/>
    </row>
    <row r="340" spans="1:59" s="33" customFormat="1" x14ac:dyDescent="0.25">
      <c r="A340" s="22"/>
      <c r="C340" s="22"/>
      <c r="D340" s="47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17" t="str">
        <f t="shared" si="119"/>
        <v>-</v>
      </c>
      <c r="X340" s="22"/>
      <c r="Y340" s="25"/>
      <c r="Z340" s="22"/>
      <c r="AA340" s="17" t="str">
        <f t="shared" si="120"/>
        <v>-</v>
      </c>
      <c r="AB340" s="17" t="str">
        <f t="shared" si="121"/>
        <v>-</v>
      </c>
      <c r="AC340" s="22"/>
      <c r="AD340" s="22"/>
      <c r="AE340" s="22"/>
      <c r="AF340" s="22"/>
      <c r="AG340" s="22"/>
      <c r="AH340" s="26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3"/>
      <c r="AY340" s="23"/>
      <c r="AZ340" s="26"/>
      <c r="BA340" s="22"/>
      <c r="BB340" s="22"/>
      <c r="BC340" s="22"/>
      <c r="BD340" s="22"/>
      <c r="BE340" s="22"/>
      <c r="BF340" s="22"/>
      <c r="BG340" s="22"/>
    </row>
    <row r="341" spans="1:59" s="33" customFormat="1" x14ac:dyDescent="0.25">
      <c r="A341" s="22"/>
      <c r="C341" s="22"/>
      <c r="D341" s="47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17" t="str">
        <f t="shared" si="119"/>
        <v>-</v>
      </c>
      <c r="X341" s="22"/>
      <c r="Y341" s="25"/>
      <c r="Z341" s="22"/>
      <c r="AA341" s="17" t="str">
        <f t="shared" si="120"/>
        <v>-</v>
      </c>
      <c r="AB341" s="17" t="str">
        <f t="shared" si="121"/>
        <v>-</v>
      </c>
      <c r="AC341" s="22"/>
      <c r="AD341" s="22"/>
      <c r="AE341" s="22"/>
      <c r="AF341" s="22"/>
      <c r="AG341" s="22"/>
      <c r="AH341" s="26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3"/>
      <c r="AY341" s="23"/>
      <c r="AZ341" s="26"/>
      <c r="BA341" s="22"/>
      <c r="BB341" s="22"/>
      <c r="BC341" s="22"/>
      <c r="BD341" s="22"/>
      <c r="BE341" s="22"/>
      <c r="BF341" s="22"/>
      <c r="BG341" s="22"/>
    </row>
    <row r="342" spans="1:59" s="33" customFormat="1" x14ac:dyDescent="0.25">
      <c r="A342" s="22"/>
      <c r="C342" s="22"/>
      <c r="D342" s="47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17" t="str">
        <f t="shared" si="119"/>
        <v>-</v>
      </c>
      <c r="X342" s="22"/>
      <c r="Y342" s="25"/>
      <c r="Z342" s="22"/>
      <c r="AA342" s="17" t="str">
        <f t="shared" si="120"/>
        <v>-</v>
      </c>
      <c r="AB342" s="17" t="str">
        <f t="shared" si="121"/>
        <v>-</v>
      </c>
      <c r="AC342" s="22"/>
      <c r="AD342" s="22"/>
      <c r="AE342" s="22"/>
      <c r="AF342" s="22"/>
      <c r="AG342" s="22"/>
      <c r="AH342" s="26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3"/>
      <c r="AY342" s="23"/>
      <c r="AZ342" s="26"/>
      <c r="BA342" s="22"/>
      <c r="BB342" s="22"/>
      <c r="BC342" s="22"/>
      <c r="BD342" s="22"/>
      <c r="BE342" s="22"/>
      <c r="BF342" s="22"/>
      <c r="BG342" s="22"/>
    </row>
    <row r="343" spans="1:59" s="33" customFormat="1" x14ac:dyDescent="0.25">
      <c r="A343" s="22"/>
      <c r="C343" s="22"/>
      <c r="D343" s="47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17" t="str">
        <f t="shared" si="119"/>
        <v>-</v>
      </c>
      <c r="X343" s="22"/>
      <c r="Y343" s="25"/>
      <c r="Z343" s="22"/>
      <c r="AA343" s="17" t="str">
        <f t="shared" si="120"/>
        <v>-</v>
      </c>
      <c r="AB343" s="17" t="str">
        <f t="shared" si="121"/>
        <v>-</v>
      </c>
      <c r="AC343" s="22"/>
      <c r="AD343" s="22"/>
      <c r="AE343" s="22"/>
      <c r="AF343" s="22"/>
      <c r="AG343" s="22"/>
      <c r="AH343" s="26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3"/>
      <c r="AY343" s="23"/>
      <c r="AZ343" s="26"/>
      <c r="BA343" s="22"/>
      <c r="BB343" s="22"/>
      <c r="BC343" s="22"/>
      <c r="BD343" s="22"/>
      <c r="BE343" s="22"/>
      <c r="BF343" s="22"/>
      <c r="BG343" s="22"/>
    </row>
    <row r="344" spans="1:59" s="33" customFormat="1" x14ac:dyDescent="0.25">
      <c r="A344" s="22"/>
      <c r="C344" s="22"/>
      <c r="D344" s="47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17" t="str">
        <f t="shared" si="119"/>
        <v>-</v>
      </c>
      <c r="X344" s="22"/>
      <c r="Y344" s="25"/>
      <c r="Z344" s="22"/>
      <c r="AA344" s="17" t="str">
        <f t="shared" si="120"/>
        <v>-</v>
      </c>
      <c r="AB344" s="17" t="str">
        <f t="shared" si="121"/>
        <v>-</v>
      </c>
      <c r="AC344" s="22"/>
      <c r="AD344" s="22"/>
      <c r="AE344" s="22"/>
      <c r="AF344" s="22"/>
      <c r="AG344" s="22"/>
      <c r="AH344" s="26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3"/>
      <c r="AY344" s="23"/>
      <c r="AZ344" s="26"/>
      <c r="BA344" s="22"/>
      <c r="BB344" s="22"/>
      <c r="BC344" s="22"/>
      <c r="BD344" s="22"/>
      <c r="BE344" s="22"/>
      <c r="BF344" s="22"/>
      <c r="BG344" s="22"/>
    </row>
    <row r="345" spans="1:59" s="33" customFormat="1" x14ac:dyDescent="0.25">
      <c r="A345" s="22"/>
      <c r="C345" s="22"/>
      <c r="D345" s="47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17" t="str">
        <f t="shared" si="119"/>
        <v>-</v>
      </c>
      <c r="X345" s="22"/>
      <c r="Y345" s="25"/>
      <c r="Z345" s="22"/>
      <c r="AA345" s="17" t="str">
        <f t="shared" si="120"/>
        <v>-</v>
      </c>
      <c r="AB345" s="17" t="str">
        <f t="shared" si="121"/>
        <v>-</v>
      </c>
      <c r="AC345" s="22"/>
      <c r="AD345" s="22"/>
      <c r="AE345" s="22"/>
      <c r="AF345" s="22"/>
      <c r="AG345" s="22"/>
      <c r="AH345" s="26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3"/>
      <c r="AY345" s="23"/>
      <c r="AZ345" s="26"/>
      <c r="BA345" s="22"/>
      <c r="BB345" s="22"/>
      <c r="BC345" s="22"/>
      <c r="BD345" s="22"/>
      <c r="BE345" s="22"/>
      <c r="BF345" s="22"/>
      <c r="BG345" s="22"/>
    </row>
    <row r="346" spans="1:59" s="33" customFormat="1" x14ac:dyDescent="0.25">
      <c r="A346" s="22"/>
      <c r="C346" s="22"/>
      <c r="D346" s="47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17" t="str">
        <f t="shared" si="119"/>
        <v>-</v>
      </c>
      <c r="X346" s="22"/>
      <c r="Y346" s="25"/>
      <c r="Z346" s="22"/>
      <c r="AA346" s="17" t="str">
        <f t="shared" si="120"/>
        <v>-</v>
      </c>
      <c r="AB346" s="17" t="str">
        <f t="shared" si="121"/>
        <v>-</v>
      </c>
      <c r="AC346" s="22"/>
      <c r="AD346" s="22"/>
      <c r="AE346" s="22"/>
      <c r="AF346" s="22"/>
      <c r="AG346" s="22"/>
      <c r="AH346" s="26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3"/>
      <c r="AY346" s="23"/>
      <c r="AZ346" s="26"/>
      <c r="BA346" s="22"/>
      <c r="BB346" s="22"/>
      <c r="BC346" s="22"/>
      <c r="BD346" s="22"/>
      <c r="BE346" s="22"/>
      <c r="BF346" s="22"/>
      <c r="BG346" s="22"/>
    </row>
    <row r="347" spans="1:59" s="33" customFormat="1" x14ac:dyDescent="0.25">
      <c r="A347" s="22"/>
      <c r="C347" s="22"/>
      <c r="D347" s="47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17" t="str">
        <f t="shared" ref="W347:W392" si="125">IF(S347="","-",IF(F347="f",IF(S347&lt;80,"normal",IF(S347&lt;88,"alerta",IF(S347&gt;87.9999,"Obesidad Abdominal"))),IF(S347&lt;94,"normal",IF(S347&lt;102,"alerta",IF(S347&gt;101.999,"Obesidad Abdominal")))))</f>
        <v>-</v>
      </c>
      <c r="X347" s="22"/>
      <c r="Y347" s="25"/>
      <c r="Z347" s="22"/>
      <c r="AA347" s="17" t="str">
        <f t="shared" ref="AA347:AA392" si="126">IF(S347="","-",S347/Z347)</f>
        <v>-</v>
      </c>
      <c r="AB347" s="17" t="str">
        <f t="shared" ref="AB347:AB388" si="127">IF(AA347="-","-",IF(F347="f",IF(AA347&lt;0.8,"normal",IF(AA347&gt;0.7999999999,"Obesidad Abdominal")),IF(AA347&lt;0.95,"normal","Obesidad Abdominal")))</f>
        <v>-</v>
      </c>
      <c r="AC347" s="22"/>
      <c r="AD347" s="22"/>
      <c r="AE347" s="22"/>
      <c r="AF347" s="22"/>
      <c r="AG347" s="22"/>
      <c r="AH347" s="26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3"/>
      <c r="AY347" s="23"/>
      <c r="AZ347" s="26"/>
      <c r="BA347" s="22"/>
      <c r="BB347" s="22"/>
      <c r="BC347" s="22"/>
      <c r="BD347" s="22"/>
      <c r="BE347" s="22"/>
      <c r="BF347" s="22"/>
      <c r="BG347" s="22"/>
    </row>
    <row r="348" spans="1:59" s="33" customFormat="1" x14ac:dyDescent="0.25">
      <c r="A348" s="22"/>
      <c r="C348" s="22"/>
      <c r="D348" s="47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17" t="str">
        <f t="shared" si="125"/>
        <v>-</v>
      </c>
      <c r="X348" s="22"/>
      <c r="Y348" s="25"/>
      <c r="Z348" s="22"/>
      <c r="AA348" s="17" t="str">
        <f t="shared" si="126"/>
        <v>-</v>
      </c>
      <c r="AB348" s="17" t="str">
        <f t="shared" si="127"/>
        <v>-</v>
      </c>
      <c r="AC348" s="22"/>
      <c r="AD348" s="22"/>
      <c r="AE348" s="22"/>
      <c r="AF348" s="22"/>
      <c r="AG348" s="22"/>
      <c r="AH348" s="26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3"/>
      <c r="AY348" s="23"/>
      <c r="AZ348" s="26"/>
      <c r="BA348" s="22"/>
      <c r="BB348" s="22"/>
      <c r="BC348" s="22"/>
      <c r="BD348" s="22"/>
      <c r="BE348" s="22"/>
      <c r="BF348" s="22"/>
      <c r="BG348" s="22"/>
    </row>
    <row r="349" spans="1:59" s="33" customFormat="1" x14ac:dyDescent="0.25">
      <c r="A349" s="22"/>
      <c r="C349" s="22"/>
      <c r="D349" s="47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17" t="str">
        <f t="shared" si="125"/>
        <v>-</v>
      </c>
      <c r="X349" s="22"/>
      <c r="Y349" s="25"/>
      <c r="Z349" s="22"/>
      <c r="AA349" s="17" t="str">
        <f t="shared" si="126"/>
        <v>-</v>
      </c>
      <c r="AB349" s="17" t="str">
        <f t="shared" si="127"/>
        <v>-</v>
      </c>
      <c r="AC349" s="22"/>
      <c r="AD349" s="22"/>
      <c r="AE349" s="22"/>
      <c r="AF349" s="22"/>
      <c r="AG349" s="22"/>
      <c r="AH349" s="26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3"/>
      <c r="AY349" s="23"/>
      <c r="AZ349" s="26"/>
      <c r="BA349" s="22"/>
      <c r="BB349" s="22"/>
      <c r="BC349" s="22"/>
      <c r="BD349" s="22"/>
      <c r="BE349" s="22"/>
      <c r="BF349" s="22"/>
      <c r="BG349" s="22"/>
    </row>
    <row r="350" spans="1:59" s="33" customFormat="1" x14ac:dyDescent="0.25">
      <c r="A350" s="22"/>
      <c r="C350" s="22"/>
      <c r="D350" s="47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17" t="str">
        <f t="shared" si="125"/>
        <v>-</v>
      </c>
      <c r="X350" s="22"/>
      <c r="Y350" s="25"/>
      <c r="Z350" s="22"/>
      <c r="AA350" s="17" t="str">
        <f t="shared" si="126"/>
        <v>-</v>
      </c>
      <c r="AB350" s="17" t="str">
        <f t="shared" si="127"/>
        <v>-</v>
      </c>
      <c r="AC350" s="22"/>
      <c r="AD350" s="22"/>
      <c r="AE350" s="22"/>
      <c r="AF350" s="22"/>
      <c r="AG350" s="22"/>
      <c r="AH350" s="26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3"/>
      <c r="AY350" s="23"/>
      <c r="AZ350" s="26"/>
      <c r="BA350" s="22"/>
      <c r="BB350" s="22"/>
      <c r="BC350" s="22"/>
      <c r="BD350" s="22"/>
      <c r="BE350" s="22"/>
      <c r="BF350" s="22"/>
      <c r="BG350" s="22"/>
    </row>
    <row r="351" spans="1:59" s="33" customFormat="1" x14ac:dyDescent="0.25">
      <c r="A351" s="22"/>
      <c r="C351" s="22"/>
      <c r="D351" s="47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17" t="str">
        <f t="shared" si="125"/>
        <v>-</v>
      </c>
      <c r="X351" s="22"/>
      <c r="Y351" s="25"/>
      <c r="Z351" s="22"/>
      <c r="AA351" s="17" t="str">
        <f t="shared" si="126"/>
        <v>-</v>
      </c>
      <c r="AB351" s="17" t="str">
        <f t="shared" si="127"/>
        <v>-</v>
      </c>
      <c r="AC351" s="22"/>
      <c r="AD351" s="22"/>
      <c r="AE351" s="22"/>
      <c r="AF351" s="22"/>
      <c r="AG351" s="22"/>
      <c r="AH351" s="26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3"/>
      <c r="AY351" s="23"/>
      <c r="AZ351" s="26"/>
      <c r="BA351" s="22"/>
      <c r="BB351" s="22"/>
      <c r="BC351" s="22"/>
      <c r="BD351" s="22"/>
      <c r="BE351" s="22"/>
      <c r="BF351" s="22"/>
      <c r="BG351" s="22"/>
    </row>
    <row r="352" spans="1:59" s="33" customFormat="1" x14ac:dyDescent="0.25">
      <c r="A352" s="22"/>
      <c r="C352" s="22"/>
      <c r="D352" s="47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17" t="str">
        <f t="shared" si="125"/>
        <v>-</v>
      </c>
      <c r="X352" s="22"/>
      <c r="Y352" s="25"/>
      <c r="Z352" s="22"/>
      <c r="AA352" s="17" t="str">
        <f t="shared" si="126"/>
        <v>-</v>
      </c>
      <c r="AB352" s="17" t="str">
        <f t="shared" si="127"/>
        <v>-</v>
      </c>
      <c r="AC352" s="22"/>
      <c r="AD352" s="22"/>
      <c r="AE352" s="22"/>
      <c r="AF352" s="22"/>
      <c r="AG352" s="22"/>
      <c r="AH352" s="26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3"/>
      <c r="AY352" s="23"/>
      <c r="AZ352" s="26"/>
      <c r="BA352" s="22"/>
      <c r="BB352" s="22"/>
      <c r="BC352" s="22"/>
      <c r="BD352" s="22"/>
      <c r="BE352" s="22"/>
      <c r="BF352" s="22"/>
      <c r="BG352" s="22"/>
    </row>
    <row r="353" spans="1:59" s="33" customFormat="1" x14ac:dyDescent="0.25">
      <c r="A353" s="22"/>
      <c r="C353" s="22"/>
      <c r="D353" s="47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17" t="str">
        <f t="shared" si="125"/>
        <v>-</v>
      </c>
      <c r="X353" s="22"/>
      <c r="Y353" s="25"/>
      <c r="Z353" s="22"/>
      <c r="AA353" s="17" t="str">
        <f t="shared" si="126"/>
        <v>-</v>
      </c>
      <c r="AB353" s="17" t="str">
        <f t="shared" si="127"/>
        <v>-</v>
      </c>
      <c r="AC353" s="22"/>
      <c r="AD353" s="22"/>
      <c r="AE353" s="22"/>
      <c r="AF353" s="22"/>
      <c r="AG353" s="22"/>
      <c r="AH353" s="26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3"/>
      <c r="AY353" s="23"/>
      <c r="AZ353" s="26"/>
      <c r="BA353" s="22"/>
      <c r="BB353" s="22"/>
      <c r="BC353" s="22"/>
      <c r="BD353" s="22"/>
      <c r="BE353" s="22"/>
      <c r="BF353" s="22"/>
      <c r="BG353" s="22"/>
    </row>
    <row r="354" spans="1:59" s="33" customFormat="1" x14ac:dyDescent="0.25">
      <c r="A354" s="22"/>
      <c r="C354" s="22"/>
      <c r="D354" s="47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17" t="str">
        <f t="shared" si="125"/>
        <v>-</v>
      </c>
      <c r="X354" s="22"/>
      <c r="Y354" s="25"/>
      <c r="Z354" s="22"/>
      <c r="AA354" s="17" t="str">
        <f t="shared" si="126"/>
        <v>-</v>
      </c>
      <c r="AB354" s="17" t="str">
        <f t="shared" si="127"/>
        <v>-</v>
      </c>
      <c r="AC354" s="22"/>
      <c r="AD354" s="22"/>
      <c r="AE354" s="22"/>
      <c r="AF354" s="22"/>
      <c r="AG354" s="22"/>
      <c r="AH354" s="26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3"/>
      <c r="AY354" s="23"/>
      <c r="AZ354" s="26"/>
      <c r="BA354" s="22"/>
      <c r="BB354" s="22"/>
      <c r="BC354" s="22"/>
      <c r="BD354" s="22"/>
      <c r="BE354" s="22"/>
      <c r="BF354" s="22"/>
      <c r="BG354" s="22"/>
    </row>
    <row r="355" spans="1:59" s="33" customFormat="1" x14ac:dyDescent="0.25">
      <c r="A355" s="22"/>
      <c r="C355" s="22"/>
      <c r="D355" s="47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17" t="str">
        <f t="shared" si="125"/>
        <v>-</v>
      </c>
      <c r="X355" s="22"/>
      <c r="Y355" s="25"/>
      <c r="Z355" s="22"/>
      <c r="AA355" s="17" t="str">
        <f t="shared" si="126"/>
        <v>-</v>
      </c>
      <c r="AB355" s="17" t="str">
        <f t="shared" si="127"/>
        <v>-</v>
      </c>
      <c r="AC355" s="22"/>
      <c r="AD355" s="22"/>
      <c r="AE355" s="22"/>
      <c r="AF355" s="22"/>
      <c r="AG355" s="22"/>
      <c r="AH355" s="26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3"/>
      <c r="AY355" s="23"/>
      <c r="AZ355" s="26"/>
      <c r="BA355" s="22"/>
      <c r="BB355" s="22"/>
      <c r="BC355" s="22"/>
      <c r="BD355" s="22"/>
      <c r="BE355" s="22"/>
      <c r="BF355" s="22"/>
      <c r="BG355" s="22"/>
    </row>
    <row r="356" spans="1:59" s="33" customFormat="1" x14ac:dyDescent="0.25">
      <c r="A356" s="22"/>
      <c r="C356" s="22"/>
      <c r="D356" s="47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17" t="str">
        <f t="shared" si="125"/>
        <v>-</v>
      </c>
      <c r="X356" s="22"/>
      <c r="Y356" s="25"/>
      <c r="Z356" s="22"/>
      <c r="AA356" s="17" t="str">
        <f t="shared" si="126"/>
        <v>-</v>
      </c>
      <c r="AB356" s="17" t="str">
        <f t="shared" si="127"/>
        <v>-</v>
      </c>
      <c r="AC356" s="22"/>
      <c r="AD356" s="22"/>
      <c r="AE356" s="22"/>
      <c r="AF356" s="22"/>
      <c r="AG356" s="22"/>
      <c r="AH356" s="26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3"/>
      <c r="AY356" s="23"/>
      <c r="AZ356" s="26"/>
      <c r="BA356" s="22"/>
      <c r="BB356" s="22"/>
      <c r="BC356" s="22"/>
      <c r="BD356" s="22"/>
      <c r="BE356" s="22"/>
      <c r="BF356" s="22"/>
      <c r="BG356" s="22"/>
    </row>
    <row r="357" spans="1:59" s="33" customFormat="1" x14ac:dyDescent="0.25">
      <c r="A357" s="22"/>
      <c r="C357" s="22"/>
      <c r="D357" s="47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17" t="str">
        <f t="shared" si="125"/>
        <v>-</v>
      </c>
      <c r="X357" s="22"/>
      <c r="Y357" s="25"/>
      <c r="Z357" s="22"/>
      <c r="AA357" s="17" t="str">
        <f t="shared" si="126"/>
        <v>-</v>
      </c>
      <c r="AB357" s="17" t="str">
        <f t="shared" si="127"/>
        <v>-</v>
      </c>
      <c r="AC357" s="22"/>
      <c r="AD357" s="22"/>
      <c r="AE357" s="22"/>
      <c r="AF357" s="22"/>
      <c r="AG357" s="22"/>
      <c r="AH357" s="26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3"/>
      <c r="AY357" s="23"/>
      <c r="AZ357" s="26"/>
      <c r="BA357" s="22"/>
      <c r="BB357" s="22"/>
      <c r="BC357" s="22"/>
      <c r="BD357" s="22"/>
      <c r="BE357" s="22"/>
      <c r="BF357" s="22"/>
      <c r="BG357" s="22"/>
    </row>
    <row r="358" spans="1:59" s="33" customFormat="1" x14ac:dyDescent="0.25">
      <c r="A358" s="22"/>
      <c r="C358" s="22"/>
      <c r="D358" s="47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17" t="str">
        <f t="shared" si="125"/>
        <v>-</v>
      </c>
      <c r="X358" s="22"/>
      <c r="Y358" s="25"/>
      <c r="Z358" s="22"/>
      <c r="AA358" s="17" t="str">
        <f t="shared" si="126"/>
        <v>-</v>
      </c>
      <c r="AB358" s="17" t="str">
        <f t="shared" si="127"/>
        <v>-</v>
      </c>
      <c r="AC358" s="22"/>
      <c r="AD358" s="22"/>
      <c r="AE358" s="22"/>
      <c r="AF358" s="22"/>
      <c r="AG358" s="22"/>
      <c r="AH358" s="26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3"/>
      <c r="AY358" s="23"/>
      <c r="AZ358" s="26"/>
      <c r="BA358" s="22"/>
      <c r="BB358" s="22"/>
      <c r="BC358" s="22"/>
      <c r="BD358" s="22"/>
      <c r="BE358" s="22"/>
      <c r="BF358" s="22"/>
      <c r="BG358" s="22"/>
    </row>
    <row r="359" spans="1:59" s="33" customFormat="1" x14ac:dyDescent="0.25">
      <c r="A359" s="22"/>
      <c r="C359" s="22"/>
      <c r="D359" s="47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17" t="str">
        <f t="shared" si="125"/>
        <v>-</v>
      </c>
      <c r="X359" s="22"/>
      <c r="Y359" s="25"/>
      <c r="Z359" s="22"/>
      <c r="AA359" s="17" t="str">
        <f t="shared" si="126"/>
        <v>-</v>
      </c>
      <c r="AB359" s="17" t="str">
        <f t="shared" si="127"/>
        <v>-</v>
      </c>
      <c r="AC359" s="22"/>
      <c r="AD359" s="22"/>
      <c r="AE359" s="22"/>
      <c r="AF359" s="22"/>
      <c r="AG359" s="22"/>
      <c r="AH359" s="26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3"/>
      <c r="AY359" s="23"/>
      <c r="AZ359" s="26"/>
      <c r="BA359" s="22"/>
      <c r="BB359" s="22"/>
      <c r="BC359" s="22"/>
      <c r="BD359" s="22"/>
      <c r="BE359" s="22"/>
      <c r="BF359" s="22"/>
      <c r="BG359" s="22"/>
    </row>
    <row r="360" spans="1:59" s="33" customFormat="1" x14ac:dyDescent="0.25">
      <c r="A360" s="22"/>
      <c r="C360" s="22"/>
      <c r="D360" s="47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17" t="str">
        <f t="shared" si="125"/>
        <v>-</v>
      </c>
      <c r="X360" s="22"/>
      <c r="Y360" s="25"/>
      <c r="Z360" s="22"/>
      <c r="AA360" s="17" t="str">
        <f t="shared" si="126"/>
        <v>-</v>
      </c>
      <c r="AB360" s="17" t="str">
        <f t="shared" si="127"/>
        <v>-</v>
      </c>
      <c r="AC360" s="22"/>
      <c r="AD360" s="22"/>
      <c r="AE360" s="22"/>
      <c r="AF360" s="22"/>
      <c r="AG360" s="22"/>
      <c r="AH360" s="26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3"/>
      <c r="AY360" s="23"/>
      <c r="AZ360" s="26"/>
      <c r="BA360" s="22"/>
      <c r="BB360" s="22"/>
      <c r="BC360" s="22"/>
      <c r="BD360" s="22"/>
      <c r="BE360" s="22"/>
      <c r="BF360" s="22"/>
      <c r="BG360" s="22"/>
    </row>
    <row r="361" spans="1:59" s="33" customFormat="1" x14ac:dyDescent="0.25">
      <c r="A361" s="22"/>
      <c r="C361" s="22"/>
      <c r="D361" s="47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17" t="str">
        <f t="shared" si="125"/>
        <v>-</v>
      </c>
      <c r="X361" s="22"/>
      <c r="Y361" s="25"/>
      <c r="Z361" s="22"/>
      <c r="AA361" s="17" t="str">
        <f t="shared" si="126"/>
        <v>-</v>
      </c>
      <c r="AB361" s="17" t="str">
        <f t="shared" si="127"/>
        <v>-</v>
      </c>
      <c r="AC361" s="22"/>
      <c r="AD361" s="22"/>
      <c r="AE361" s="22"/>
      <c r="AF361" s="22"/>
      <c r="AG361" s="22"/>
      <c r="AH361" s="26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3"/>
      <c r="AY361" s="23"/>
      <c r="AZ361" s="26"/>
      <c r="BA361" s="22"/>
      <c r="BB361" s="22"/>
      <c r="BC361" s="22"/>
      <c r="BD361" s="22"/>
      <c r="BE361" s="22"/>
      <c r="BF361" s="22"/>
      <c r="BG361" s="22"/>
    </row>
    <row r="362" spans="1:59" s="33" customFormat="1" x14ac:dyDescent="0.25">
      <c r="A362" s="22"/>
      <c r="C362" s="22"/>
      <c r="D362" s="47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17" t="str">
        <f t="shared" si="125"/>
        <v>-</v>
      </c>
      <c r="X362" s="22"/>
      <c r="Y362" s="25"/>
      <c r="Z362" s="22"/>
      <c r="AA362" s="17" t="str">
        <f t="shared" si="126"/>
        <v>-</v>
      </c>
      <c r="AB362" s="17" t="str">
        <f t="shared" si="127"/>
        <v>-</v>
      </c>
      <c r="AC362" s="22"/>
      <c r="AD362" s="22"/>
      <c r="AE362" s="22"/>
      <c r="AF362" s="22"/>
      <c r="AG362" s="22"/>
      <c r="AH362" s="26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3"/>
      <c r="AY362" s="23"/>
      <c r="AZ362" s="26"/>
      <c r="BA362" s="22"/>
      <c r="BB362" s="22"/>
      <c r="BC362" s="22"/>
      <c r="BD362" s="22"/>
      <c r="BE362" s="22"/>
      <c r="BF362" s="22"/>
      <c r="BG362" s="22"/>
    </row>
    <row r="363" spans="1:59" s="33" customFormat="1" x14ac:dyDescent="0.25">
      <c r="A363" s="22"/>
      <c r="C363" s="22"/>
      <c r="D363" s="47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17" t="str">
        <f t="shared" si="125"/>
        <v>-</v>
      </c>
      <c r="X363" s="22"/>
      <c r="Y363" s="25"/>
      <c r="Z363" s="22"/>
      <c r="AA363" s="17" t="str">
        <f t="shared" si="126"/>
        <v>-</v>
      </c>
      <c r="AB363" s="17" t="str">
        <f t="shared" si="127"/>
        <v>-</v>
      </c>
      <c r="AC363" s="22"/>
      <c r="AD363" s="22"/>
      <c r="AE363" s="22"/>
      <c r="AF363" s="22"/>
      <c r="AG363" s="22"/>
      <c r="AH363" s="26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3"/>
      <c r="AY363" s="23"/>
      <c r="AZ363" s="26"/>
      <c r="BA363" s="22"/>
      <c r="BB363" s="22"/>
      <c r="BC363" s="22"/>
      <c r="BD363" s="22"/>
      <c r="BE363" s="22"/>
      <c r="BF363" s="22"/>
      <c r="BG363" s="22"/>
    </row>
    <row r="364" spans="1:59" s="33" customFormat="1" x14ac:dyDescent="0.25">
      <c r="A364" s="22"/>
      <c r="C364" s="22"/>
      <c r="D364" s="47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17" t="str">
        <f t="shared" si="125"/>
        <v>-</v>
      </c>
      <c r="X364" s="22"/>
      <c r="Y364" s="25"/>
      <c r="Z364" s="22"/>
      <c r="AA364" s="17" t="str">
        <f t="shared" si="126"/>
        <v>-</v>
      </c>
      <c r="AB364" s="17" t="str">
        <f t="shared" si="127"/>
        <v>-</v>
      </c>
      <c r="AC364" s="22"/>
      <c r="AD364" s="22"/>
      <c r="AE364" s="22"/>
      <c r="AF364" s="22"/>
      <c r="AG364" s="22"/>
      <c r="AH364" s="26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3"/>
      <c r="AY364" s="23"/>
      <c r="AZ364" s="26"/>
      <c r="BA364" s="22"/>
      <c r="BB364" s="22"/>
      <c r="BC364" s="22"/>
      <c r="BD364" s="22"/>
      <c r="BE364" s="22"/>
      <c r="BF364" s="22"/>
      <c r="BG364" s="22"/>
    </row>
    <row r="365" spans="1:59" s="33" customFormat="1" x14ac:dyDescent="0.25">
      <c r="A365" s="22"/>
      <c r="C365" s="22"/>
      <c r="D365" s="47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17" t="str">
        <f t="shared" si="125"/>
        <v>-</v>
      </c>
      <c r="X365" s="22"/>
      <c r="Y365" s="25"/>
      <c r="Z365" s="22"/>
      <c r="AA365" s="17" t="str">
        <f t="shared" si="126"/>
        <v>-</v>
      </c>
      <c r="AB365" s="17" t="str">
        <f t="shared" si="127"/>
        <v>-</v>
      </c>
      <c r="AC365" s="22"/>
      <c r="AD365" s="22"/>
      <c r="AE365" s="22"/>
      <c r="AF365" s="22"/>
      <c r="AG365" s="22"/>
      <c r="AH365" s="26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3"/>
      <c r="AY365" s="23"/>
      <c r="AZ365" s="26"/>
      <c r="BA365" s="22"/>
      <c r="BB365" s="22"/>
      <c r="BC365" s="22"/>
      <c r="BD365" s="22"/>
      <c r="BE365" s="22"/>
      <c r="BF365" s="22"/>
      <c r="BG365" s="22"/>
    </row>
    <row r="366" spans="1:59" s="33" customFormat="1" x14ac:dyDescent="0.25">
      <c r="A366" s="22"/>
      <c r="C366" s="22"/>
      <c r="D366" s="47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17" t="str">
        <f t="shared" si="125"/>
        <v>-</v>
      </c>
      <c r="X366" s="22"/>
      <c r="Y366" s="25"/>
      <c r="Z366" s="22"/>
      <c r="AA366" s="17" t="str">
        <f t="shared" si="126"/>
        <v>-</v>
      </c>
      <c r="AB366" s="17" t="str">
        <f t="shared" si="127"/>
        <v>-</v>
      </c>
      <c r="AC366" s="22"/>
      <c r="AD366" s="22"/>
      <c r="AE366" s="22"/>
      <c r="AF366" s="22"/>
      <c r="AG366" s="22"/>
      <c r="AH366" s="26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3"/>
      <c r="AY366" s="23"/>
      <c r="AZ366" s="26"/>
      <c r="BA366" s="22"/>
      <c r="BB366" s="22"/>
      <c r="BC366" s="22"/>
      <c r="BD366" s="22"/>
      <c r="BE366" s="22"/>
      <c r="BF366" s="22"/>
      <c r="BG366" s="22"/>
    </row>
    <row r="367" spans="1:59" s="33" customFormat="1" x14ac:dyDescent="0.25">
      <c r="A367" s="22"/>
      <c r="C367" s="22"/>
      <c r="D367" s="47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17" t="str">
        <f t="shared" si="125"/>
        <v>-</v>
      </c>
      <c r="X367" s="22"/>
      <c r="Y367" s="25"/>
      <c r="Z367" s="22"/>
      <c r="AA367" s="17" t="str">
        <f t="shared" si="126"/>
        <v>-</v>
      </c>
      <c r="AB367" s="17" t="str">
        <f t="shared" si="127"/>
        <v>-</v>
      </c>
      <c r="AC367" s="22"/>
      <c r="AD367" s="22"/>
      <c r="AE367" s="22"/>
      <c r="AF367" s="22"/>
      <c r="AG367" s="22"/>
      <c r="AH367" s="26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3"/>
      <c r="AY367" s="23"/>
      <c r="AZ367" s="26"/>
      <c r="BA367" s="22"/>
      <c r="BB367" s="22"/>
      <c r="BC367" s="22"/>
      <c r="BD367" s="22"/>
      <c r="BE367" s="22"/>
      <c r="BF367" s="22"/>
      <c r="BG367" s="22"/>
    </row>
    <row r="368" spans="1:59" s="33" customFormat="1" x14ac:dyDescent="0.25">
      <c r="A368" s="22"/>
      <c r="C368" s="22"/>
      <c r="D368" s="47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17" t="str">
        <f t="shared" si="125"/>
        <v>-</v>
      </c>
      <c r="X368" s="22"/>
      <c r="Y368" s="25"/>
      <c r="Z368" s="22"/>
      <c r="AA368" s="17" t="str">
        <f t="shared" si="126"/>
        <v>-</v>
      </c>
      <c r="AB368" s="17" t="str">
        <f t="shared" si="127"/>
        <v>-</v>
      </c>
      <c r="AC368" s="22"/>
      <c r="AD368" s="22"/>
      <c r="AE368" s="22"/>
      <c r="AF368" s="22"/>
      <c r="AG368" s="22"/>
      <c r="AH368" s="26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3"/>
      <c r="AY368" s="23"/>
      <c r="AZ368" s="26"/>
      <c r="BA368" s="22"/>
      <c r="BB368" s="22"/>
      <c r="BC368" s="22"/>
      <c r="BD368" s="22"/>
      <c r="BE368" s="22"/>
      <c r="BF368" s="22"/>
      <c r="BG368" s="22"/>
    </row>
    <row r="369" spans="1:59" s="33" customFormat="1" x14ac:dyDescent="0.25">
      <c r="A369" s="22"/>
      <c r="C369" s="22"/>
      <c r="D369" s="47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17" t="str">
        <f t="shared" si="125"/>
        <v>-</v>
      </c>
      <c r="X369" s="22"/>
      <c r="Y369" s="25"/>
      <c r="Z369" s="22"/>
      <c r="AA369" s="17" t="str">
        <f t="shared" si="126"/>
        <v>-</v>
      </c>
      <c r="AB369" s="17" t="str">
        <f t="shared" si="127"/>
        <v>-</v>
      </c>
      <c r="AC369" s="22"/>
      <c r="AD369" s="22"/>
      <c r="AE369" s="22"/>
      <c r="AF369" s="22"/>
      <c r="AG369" s="22"/>
      <c r="AH369" s="26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3"/>
      <c r="AY369" s="23"/>
      <c r="AZ369" s="26"/>
      <c r="BA369" s="22"/>
      <c r="BB369" s="22"/>
      <c r="BC369" s="22"/>
      <c r="BD369" s="22"/>
      <c r="BE369" s="22"/>
      <c r="BF369" s="22"/>
      <c r="BG369" s="22"/>
    </row>
    <row r="370" spans="1:59" s="33" customFormat="1" x14ac:dyDescent="0.25">
      <c r="A370" s="22"/>
      <c r="C370" s="22"/>
      <c r="D370" s="47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17" t="str">
        <f t="shared" si="125"/>
        <v>-</v>
      </c>
      <c r="X370" s="22"/>
      <c r="Y370" s="25"/>
      <c r="Z370" s="22"/>
      <c r="AA370" s="17" t="str">
        <f t="shared" si="126"/>
        <v>-</v>
      </c>
      <c r="AB370" s="17" t="str">
        <f t="shared" si="127"/>
        <v>-</v>
      </c>
      <c r="AC370" s="22"/>
      <c r="AD370" s="22"/>
      <c r="AE370" s="22"/>
      <c r="AF370" s="22"/>
      <c r="AG370" s="22"/>
      <c r="AH370" s="26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3"/>
      <c r="AY370" s="23"/>
      <c r="AZ370" s="26"/>
      <c r="BA370" s="22"/>
      <c r="BB370" s="22"/>
      <c r="BC370" s="22"/>
      <c r="BD370" s="22"/>
      <c r="BE370" s="22"/>
      <c r="BF370" s="22"/>
      <c r="BG370" s="22"/>
    </row>
    <row r="371" spans="1:59" s="33" customFormat="1" x14ac:dyDescent="0.25">
      <c r="A371" s="22"/>
      <c r="C371" s="22"/>
      <c r="D371" s="47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17" t="str">
        <f t="shared" si="125"/>
        <v>-</v>
      </c>
      <c r="X371" s="22"/>
      <c r="Y371" s="25"/>
      <c r="Z371" s="22"/>
      <c r="AA371" s="17" t="str">
        <f t="shared" si="126"/>
        <v>-</v>
      </c>
      <c r="AB371" s="17" t="str">
        <f t="shared" si="127"/>
        <v>-</v>
      </c>
      <c r="AC371" s="22"/>
      <c r="AD371" s="22"/>
      <c r="AE371" s="22"/>
      <c r="AF371" s="22"/>
      <c r="AG371" s="22"/>
      <c r="AH371" s="26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3"/>
      <c r="AY371" s="23"/>
      <c r="AZ371" s="26"/>
      <c r="BA371" s="22"/>
      <c r="BB371" s="22"/>
      <c r="BC371" s="22"/>
      <c r="BD371" s="22"/>
      <c r="BE371" s="22"/>
      <c r="BF371" s="22"/>
      <c r="BG371" s="22"/>
    </row>
    <row r="372" spans="1:59" s="33" customFormat="1" x14ac:dyDescent="0.25">
      <c r="A372" s="22"/>
      <c r="C372" s="22"/>
      <c r="D372" s="47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17" t="str">
        <f t="shared" si="125"/>
        <v>-</v>
      </c>
      <c r="X372" s="22"/>
      <c r="Y372" s="25"/>
      <c r="Z372" s="22"/>
      <c r="AA372" s="17" t="str">
        <f t="shared" si="126"/>
        <v>-</v>
      </c>
      <c r="AB372" s="17" t="str">
        <f t="shared" si="127"/>
        <v>-</v>
      </c>
      <c r="AC372" s="22"/>
      <c r="AD372" s="22"/>
      <c r="AE372" s="22"/>
      <c r="AF372" s="22"/>
      <c r="AG372" s="22"/>
      <c r="AH372" s="26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3"/>
      <c r="AY372" s="23"/>
      <c r="AZ372" s="26"/>
      <c r="BA372" s="22"/>
      <c r="BB372" s="22"/>
      <c r="BC372" s="22"/>
      <c r="BD372" s="22"/>
      <c r="BE372" s="22"/>
      <c r="BF372" s="22"/>
      <c r="BG372" s="22"/>
    </row>
    <row r="373" spans="1:59" s="33" customFormat="1" x14ac:dyDescent="0.25">
      <c r="A373" s="22"/>
      <c r="C373" s="22"/>
      <c r="D373" s="47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17" t="str">
        <f t="shared" si="125"/>
        <v>-</v>
      </c>
      <c r="X373" s="22"/>
      <c r="Y373" s="25"/>
      <c r="Z373" s="22"/>
      <c r="AA373" s="17" t="str">
        <f t="shared" si="126"/>
        <v>-</v>
      </c>
      <c r="AB373" s="17" t="str">
        <f t="shared" si="127"/>
        <v>-</v>
      </c>
      <c r="AC373" s="22"/>
      <c r="AD373" s="22"/>
      <c r="AE373" s="22"/>
      <c r="AF373" s="22"/>
      <c r="AG373" s="22"/>
      <c r="AH373" s="26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3"/>
      <c r="AY373" s="23"/>
      <c r="AZ373" s="26"/>
      <c r="BA373" s="22"/>
      <c r="BB373" s="22"/>
      <c r="BC373" s="22"/>
      <c r="BD373" s="22"/>
      <c r="BE373" s="22"/>
      <c r="BF373" s="22"/>
      <c r="BG373" s="22"/>
    </row>
    <row r="374" spans="1:59" s="33" customFormat="1" x14ac:dyDescent="0.25">
      <c r="A374" s="22"/>
      <c r="C374" s="22"/>
      <c r="D374" s="47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17" t="str">
        <f t="shared" si="125"/>
        <v>-</v>
      </c>
      <c r="X374" s="22"/>
      <c r="Y374" s="25"/>
      <c r="Z374" s="22"/>
      <c r="AA374" s="17" t="str">
        <f t="shared" si="126"/>
        <v>-</v>
      </c>
      <c r="AB374" s="17" t="str">
        <f t="shared" si="127"/>
        <v>-</v>
      </c>
      <c r="AC374" s="22"/>
      <c r="AD374" s="22"/>
      <c r="AE374" s="22"/>
      <c r="AF374" s="22"/>
      <c r="AG374" s="22"/>
      <c r="AH374" s="26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3"/>
      <c r="AY374" s="23"/>
      <c r="AZ374" s="26"/>
      <c r="BA374" s="22"/>
      <c r="BB374" s="22"/>
      <c r="BC374" s="22"/>
      <c r="BD374" s="22"/>
      <c r="BE374" s="22"/>
      <c r="BF374" s="22"/>
      <c r="BG374" s="22"/>
    </row>
    <row r="375" spans="1:59" s="33" customFormat="1" x14ac:dyDescent="0.25">
      <c r="A375" s="22"/>
      <c r="C375" s="22"/>
      <c r="D375" s="47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17" t="str">
        <f t="shared" si="125"/>
        <v>-</v>
      </c>
      <c r="X375" s="22"/>
      <c r="Y375" s="25"/>
      <c r="Z375" s="22"/>
      <c r="AA375" s="17" t="str">
        <f t="shared" si="126"/>
        <v>-</v>
      </c>
      <c r="AB375" s="17" t="str">
        <f t="shared" si="127"/>
        <v>-</v>
      </c>
      <c r="AC375" s="22"/>
      <c r="AD375" s="22"/>
      <c r="AE375" s="22"/>
      <c r="AF375" s="22"/>
      <c r="AG375" s="22"/>
      <c r="AH375" s="26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3"/>
      <c r="AY375" s="23"/>
      <c r="AZ375" s="26"/>
      <c r="BA375" s="22"/>
      <c r="BB375" s="22"/>
      <c r="BC375" s="22"/>
      <c r="BD375" s="22"/>
      <c r="BE375" s="22"/>
      <c r="BF375" s="22"/>
      <c r="BG375" s="22"/>
    </row>
    <row r="376" spans="1:59" s="33" customFormat="1" x14ac:dyDescent="0.25">
      <c r="A376" s="22"/>
      <c r="C376" s="22"/>
      <c r="D376" s="47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17" t="str">
        <f t="shared" si="125"/>
        <v>-</v>
      </c>
      <c r="X376" s="22"/>
      <c r="Y376" s="25"/>
      <c r="Z376" s="22"/>
      <c r="AA376" s="17" t="str">
        <f t="shared" si="126"/>
        <v>-</v>
      </c>
      <c r="AB376" s="17" t="str">
        <f t="shared" si="127"/>
        <v>-</v>
      </c>
      <c r="AC376" s="22"/>
      <c r="AD376" s="22"/>
      <c r="AE376" s="22"/>
      <c r="AF376" s="22"/>
      <c r="AG376" s="22"/>
      <c r="AH376" s="26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3"/>
      <c r="AY376" s="23"/>
      <c r="AZ376" s="26"/>
      <c r="BA376" s="22"/>
      <c r="BB376" s="22"/>
      <c r="BC376" s="22"/>
      <c r="BD376" s="22"/>
      <c r="BE376" s="22"/>
      <c r="BF376" s="22"/>
      <c r="BG376" s="22"/>
    </row>
    <row r="377" spans="1:59" s="33" customFormat="1" x14ac:dyDescent="0.25">
      <c r="A377" s="22"/>
      <c r="C377" s="22"/>
      <c r="D377" s="47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17" t="str">
        <f t="shared" si="125"/>
        <v>-</v>
      </c>
      <c r="X377" s="22"/>
      <c r="Y377" s="25"/>
      <c r="Z377" s="22"/>
      <c r="AA377" s="17" t="str">
        <f t="shared" si="126"/>
        <v>-</v>
      </c>
      <c r="AB377" s="17" t="str">
        <f t="shared" si="127"/>
        <v>-</v>
      </c>
      <c r="AC377" s="22"/>
      <c r="AD377" s="22"/>
      <c r="AE377" s="22"/>
      <c r="AF377" s="22"/>
      <c r="AG377" s="22"/>
      <c r="AH377" s="26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3"/>
      <c r="AY377" s="23"/>
      <c r="AZ377" s="26"/>
      <c r="BA377" s="22"/>
      <c r="BB377" s="22"/>
      <c r="BC377" s="22"/>
      <c r="BD377" s="22"/>
      <c r="BE377" s="22"/>
      <c r="BF377" s="22"/>
      <c r="BG377" s="22"/>
    </row>
    <row r="378" spans="1:59" s="33" customFormat="1" x14ac:dyDescent="0.25">
      <c r="A378" s="22"/>
      <c r="C378" s="22"/>
      <c r="D378" s="47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17" t="str">
        <f t="shared" si="125"/>
        <v>-</v>
      </c>
      <c r="X378" s="22"/>
      <c r="Y378" s="25"/>
      <c r="Z378" s="22"/>
      <c r="AA378" s="17" t="str">
        <f t="shared" si="126"/>
        <v>-</v>
      </c>
      <c r="AB378" s="17" t="str">
        <f t="shared" si="127"/>
        <v>-</v>
      </c>
      <c r="AC378" s="22"/>
      <c r="AD378" s="22"/>
      <c r="AE378" s="22"/>
      <c r="AF378" s="22"/>
      <c r="AG378" s="22"/>
      <c r="AH378" s="26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3"/>
      <c r="AY378" s="23"/>
      <c r="AZ378" s="26"/>
      <c r="BA378" s="22"/>
      <c r="BB378" s="22"/>
      <c r="BC378" s="22"/>
      <c r="BD378" s="22"/>
      <c r="BE378" s="22"/>
      <c r="BF378" s="22"/>
      <c r="BG378" s="22"/>
    </row>
    <row r="379" spans="1:59" s="33" customFormat="1" x14ac:dyDescent="0.25">
      <c r="A379" s="22"/>
      <c r="C379" s="22"/>
      <c r="D379" s="47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17" t="str">
        <f t="shared" si="125"/>
        <v>-</v>
      </c>
      <c r="X379" s="22"/>
      <c r="Y379" s="25"/>
      <c r="Z379" s="22"/>
      <c r="AA379" s="17" t="str">
        <f t="shared" si="126"/>
        <v>-</v>
      </c>
      <c r="AB379" s="17" t="str">
        <f t="shared" si="127"/>
        <v>-</v>
      </c>
      <c r="AC379" s="22"/>
      <c r="AD379" s="22"/>
      <c r="AE379" s="22"/>
      <c r="AF379" s="22"/>
      <c r="AG379" s="22"/>
      <c r="AH379" s="26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3"/>
      <c r="AY379" s="23"/>
      <c r="AZ379" s="26"/>
      <c r="BA379" s="22"/>
      <c r="BB379" s="22"/>
      <c r="BC379" s="22"/>
      <c r="BD379" s="22"/>
      <c r="BE379" s="22"/>
      <c r="BF379" s="22"/>
      <c r="BG379" s="22"/>
    </row>
    <row r="380" spans="1:59" s="33" customFormat="1" x14ac:dyDescent="0.25">
      <c r="A380" s="22"/>
      <c r="C380" s="22"/>
      <c r="D380" s="47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17" t="str">
        <f t="shared" si="125"/>
        <v>-</v>
      </c>
      <c r="X380" s="22"/>
      <c r="Y380" s="25"/>
      <c r="Z380" s="22"/>
      <c r="AA380" s="17" t="str">
        <f t="shared" si="126"/>
        <v>-</v>
      </c>
      <c r="AB380" s="17" t="str">
        <f t="shared" si="127"/>
        <v>-</v>
      </c>
      <c r="AC380" s="22"/>
      <c r="AD380" s="22"/>
      <c r="AE380" s="22"/>
      <c r="AF380" s="22"/>
      <c r="AG380" s="22"/>
      <c r="AH380" s="26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3"/>
      <c r="AY380" s="23"/>
      <c r="AZ380" s="26"/>
      <c r="BA380" s="22"/>
      <c r="BB380" s="22"/>
      <c r="BC380" s="22"/>
      <c r="BD380" s="22"/>
      <c r="BE380" s="22"/>
      <c r="BF380" s="22"/>
      <c r="BG380" s="22"/>
    </row>
    <row r="381" spans="1:59" s="33" customFormat="1" x14ac:dyDescent="0.25">
      <c r="A381" s="22"/>
      <c r="C381" s="22"/>
      <c r="D381" s="47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17" t="str">
        <f t="shared" si="125"/>
        <v>-</v>
      </c>
      <c r="X381" s="22"/>
      <c r="Y381" s="25"/>
      <c r="Z381" s="22"/>
      <c r="AA381" s="17" t="str">
        <f t="shared" si="126"/>
        <v>-</v>
      </c>
      <c r="AB381" s="17" t="str">
        <f t="shared" si="127"/>
        <v>-</v>
      </c>
      <c r="AC381" s="22"/>
      <c r="AD381" s="22"/>
      <c r="AE381" s="22"/>
      <c r="AF381" s="22"/>
      <c r="AG381" s="22"/>
      <c r="AH381" s="26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3"/>
      <c r="AY381" s="23"/>
      <c r="AZ381" s="26"/>
      <c r="BA381" s="22"/>
      <c r="BB381" s="22"/>
      <c r="BC381" s="22"/>
      <c r="BD381" s="22"/>
      <c r="BE381" s="22"/>
      <c r="BF381" s="22"/>
      <c r="BG381" s="22"/>
    </row>
    <row r="382" spans="1:59" s="33" customFormat="1" x14ac:dyDescent="0.25">
      <c r="A382" s="22"/>
      <c r="C382" s="22"/>
      <c r="D382" s="47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17" t="str">
        <f t="shared" si="125"/>
        <v>-</v>
      </c>
      <c r="X382" s="22"/>
      <c r="Y382" s="25"/>
      <c r="Z382" s="22"/>
      <c r="AA382" s="17" t="str">
        <f t="shared" si="126"/>
        <v>-</v>
      </c>
      <c r="AB382" s="17" t="str">
        <f t="shared" si="127"/>
        <v>-</v>
      </c>
      <c r="AC382" s="22"/>
      <c r="AD382" s="22"/>
      <c r="AE382" s="22"/>
      <c r="AF382" s="22"/>
      <c r="AG382" s="22"/>
      <c r="AH382" s="26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3"/>
      <c r="AY382" s="23"/>
      <c r="AZ382" s="26"/>
      <c r="BA382" s="22"/>
      <c r="BB382" s="22"/>
      <c r="BC382" s="22"/>
      <c r="BD382" s="22"/>
      <c r="BE382" s="22"/>
      <c r="BF382" s="22"/>
      <c r="BG382" s="22"/>
    </row>
    <row r="383" spans="1:59" s="33" customFormat="1" x14ac:dyDescent="0.25">
      <c r="A383" s="22"/>
      <c r="C383" s="22"/>
      <c r="D383" s="47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17" t="str">
        <f t="shared" si="125"/>
        <v>-</v>
      </c>
      <c r="X383" s="22"/>
      <c r="Y383" s="25"/>
      <c r="Z383" s="22"/>
      <c r="AA383" s="17" t="str">
        <f t="shared" si="126"/>
        <v>-</v>
      </c>
      <c r="AB383" s="17" t="str">
        <f t="shared" si="127"/>
        <v>-</v>
      </c>
      <c r="AC383" s="22"/>
      <c r="AD383" s="22"/>
      <c r="AE383" s="22"/>
      <c r="AF383" s="22"/>
      <c r="AG383" s="22"/>
      <c r="AH383" s="26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3"/>
      <c r="AY383" s="23"/>
      <c r="AZ383" s="26"/>
      <c r="BA383" s="22"/>
      <c r="BB383" s="22"/>
      <c r="BC383" s="22"/>
      <c r="BD383" s="22"/>
      <c r="BE383" s="22"/>
      <c r="BF383" s="22"/>
      <c r="BG383" s="22"/>
    </row>
    <row r="384" spans="1:59" s="33" customFormat="1" x14ac:dyDescent="0.25">
      <c r="A384" s="22"/>
      <c r="C384" s="22"/>
      <c r="D384" s="47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17" t="str">
        <f t="shared" si="125"/>
        <v>-</v>
      </c>
      <c r="X384" s="22"/>
      <c r="Y384" s="25"/>
      <c r="Z384" s="22"/>
      <c r="AA384" s="17" t="str">
        <f t="shared" si="126"/>
        <v>-</v>
      </c>
      <c r="AB384" s="17" t="str">
        <f t="shared" si="127"/>
        <v>-</v>
      </c>
      <c r="AC384" s="22"/>
      <c r="AD384" s="22"/>
      <c r="AE384" s="22"/>
      <c r="AF384" s="22"/>
      <c r="AG384" s="22"/>
      <c r="AH384" s="26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3"/>
      <c r="AY384" s="23"/>
      <c r="AZ384" s="26"/>
      <c r="BA384" s="22"/>
      <c r="BB384" s="22"/>
      <c r="BC384" s="22"/>
      <c r="BD384" s="22"/>
      <c r="BE384" s="22"/>
      <c r="BF384" s="22"/>
      <c r="BG384" s="22"/>
    </row>
    <row r="385" spans="1:59" s="33" customFormat="1" x14ac:dyDescent="0.25">
      <c r="A385" s="22"/>
      <c r="C385" s="22"/>
      <c r="D385" s="47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17" t="str">
        <f t="shared" si="125"/>
        <v>-</v>
      </c>
      <c r="X385" s="22"/>
      <c r="Y385" s="25"/>
      <c r="Z385" s="22"/>
      <c r="AA385" s="17" t="str">
        <f t="shared" si="126"/>
        <v>-</v>
      </c>
      <c r="AB385" s="17" t="str">
        <f t="shared" si="127"/>
        <v>-</v>
      </c>
      <c r="AC385" s="22"/>
      <c r="AD385" s="22"/>
      <c r="AE385" s="22"/>
      <c r="AF385" s="22"/>
      <c r="AG385" s="22"/>
      <c r="AH385" s="26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3"/>
      <c r="AY385" s="23"/>
      <c r="AZ385" s="26"/>
      <c r="BA385" s="22"/>
      <c r="BB385" s="22"/>
      <c r="BC385" s="22"/>
      <c r="BD385" s="22"/>
      <c r="BE385" s="22"/>
      <c r="BF385" s="22"/>
      <c r="BG385" s="22"/>
    </row>
    <row r="386" spans="1:59" s="33" customFormat="1" x14ac:dyDescent="0.25">
      <c r="A386" s="22"/>
      <c r="C386" s="22"/>
      <c r="D386" s="47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17" t="str">
        <f t="shared" si="125"/>
        <v>-</v>
      </c>
      <c r="X386" s="22"/>
      <c r="Y386" s="25"/>
      <c r="Z386" s="22"/>
      <c r="AA386" s="17" t="str">
        <f t="shared" si="126"/>
        <v>-</v>
      </c>
      <c r="AB386" s="17" t="str">
        <f t="shared" si="127"/>
        <v>-</v>
      </c>
      <c r="AC386" s="22"/>
      <c r="AD386" s="22"/>
      <c r="AE386" s="22"/>
      <c r="AF386" s="22"/>
      <c r="AG386" s="22"/>
      <c r="AH386" s="26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3"/>
      <c r="AY386" s="23"/>
      <c r="AZ386" s="26"/>
      <c r="BA386" s="22"/>
      <c r="BB386" s="22"/>
      <c r="BC386" s="22"/>
      <c r="BD386" s="22"/>
      <c r="BE386" s="22"/>
      <c r="BF386" s="22"/>
      <c r="BG386" s="22"/>
    </row>
    <row r="387" spans="1:59" s="33" customFormat="1" x14ac:dyDescent="0.25">
      <c r="A387" s="22"/>
      <c r="C387" s="22"/>
      <c r="D387" s="47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17" t="str">
        <f t="shared" si="125"/>
        <v>-</v>
      </c>
      <c r="X387" s="22"/>
      <c r="Y387" s="25"/>
      <c r="Z387" s="22"/>
      <c r="AA387" s="17" t="str">
        <f t="shared" si="126"/>
        <v>-</v>
      </c>
      <c r="AB387" s="17" t="str">
        <f t="shared" si="127"/>
        <v>-</v>
      </c>
      <c r="AC387" s="22"/>
      <c r="AD387" s="22"/>
      <c r="AE387" s="22"/>
      <c r="AF387" s="22"/>
      <c r="AG387" s="22"/>
      <c r="AH387" s="26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3"/>
      <c r="AY387" s="23"/>
      <c r="AZ387" s="26"/>
      <c r="BA387" s="22"/>
      <c r="BB387" s="22"/>
      <c r="BC387" s="22"/>
      <c r="BD387" s="22"/>
      <c r="BE387" s="22"/>
      <c r="BF387" s="22"/>
      <c r="BG387" s="22"/>
    </row>
    <row r="388" spans="1:59" s="33" customFormat="1" x14ac:dyDescent="0.25">
      <c r="A388" s="22"/>
      <c r="C388" s="22"/>
      <c r="D388" s="47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17" t="str">
        <f t="shared" si="125"/>
        <v>-</v>
      </c>
      <c r="X388" s="22"/>
      <c r="Y388" s="25"/>
      <c r="Z388" s="22"/>
      <c r="AA388" s="17" t="str">
        <f t="shared" si="126"/>
        <v>-</v>
      </c>
      <c r="AB388" s="17" t="str">
        <f t="shared" si="127"/>
        <v>-</v>
      </c>
      <c r="AC388" s="22"/>
      <c r="AD388" s="22"/>
      <c r="AE388" s="22"/>
      <c r="AF388" s="22"/>
      <c r="AG388" s="22"/>
      <c r="AH388" s="26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3"/>
      <c r="AY388" s="23"/>
      <c r="AZ388" s="26"/>
      <c r="BA388" s="22"/>
      <c r="BB388" s="22"/>
      <c r="BC388" s="22"/>
      <c r="BD388" s="22"/>
      <c r="BE388" s="22"/>
      <c r="BF388" s="22"/>
      <c r="BG388" s="22"/>
    </row>
    <row r="389" spans="1:59" s="33" customFormat="1" x14ac:dyDescent="0.25">
      <c r="A389" s="22"/>
      <c r="C389" s="22"/>
      <c r="D389" s="47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17" t="str">
        <f t="shared" si="125"/>
        <v>-</v>
      </c>
      <c r="X389" s="22"/>
      <c r="Y389" s="25"/>
      <c r="Z389" s="22"/>
      <c r="AA389" s="17" t="str">
        <f t="shared" si="126"/>
        <v>-</v>
      </c>
      <c r="AB389" s="22"/>
      <c r="AC389" s="22"/>
      <c r="AD389" s="22"/>
      <c r="AE389" s="22"/>
      <c r="AF389" s="22"/>
      <c r="AG389" s="22"/>
      <c r="AH389" s="26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3"/>
      <c r="AY389" s="23"/>
      <c r="AZ389" s="26"/>
      <c r="BA389" s="22"/>
      <c r="BB389" s="22"/>
      <c r="BC389" s="22"/>
      <c r="BD389" s="22"/>
      <c r="BE389" s="22"/>
      <c r="BF389" s="22"/>
      <c r="BG389" s="22"/>
    </row>
    <row r="390" spans="1:59" s="33" customFormat="1" x14ac:dyDescent="0.25">
      <c r="A390" s="22"/>
      <c r="C390" s="22"/>
      <c r="D390" s="47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17" t="str">
        <f t="shared" si="125"/>
        <v>-</v>
      </c>
      <c r="X390" s="22"/>
      <c r="Y390" s="25"/>
      <c r="Z390" s="22"/>
      <c r="AA390" s="17" t="str">
        <f t="shared" si="126"/>
        <v>-</v>
      </c>
      <c r="AB390" s="22"/>
      <c r="AC390" s="22"/>
      <c r="AD390" s="22"/>
      <c r="AE390" s="22"/>
      <c r="AF390" s="22"/>
      <c r="AG390" s="22"/>
      <c r="AH390" s="26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3"/>
      <c r="AY390" s="23"/>
      <c r="AZ390" s="26"/>
      <c r="BA390" s="22"/>
      <c r="BB390" s="22"/>
      <c r="BC390" s="22"/>
      <c r="BD390" s="22"/>
      <c r="BE390" s="22"/>
      <c r="BF390" s="22"/>
      <c r="BG390" s="22"/>
    </row>
    <row r="391" spans="1:59" s="33" customFormat="1" x14ac:dyDescent="0.25">
      <c r="A391" s="22"/>
      <c r="C391" s="22"/>
      <c r="D391" s="47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17" t="str">
        <f t="shared" si="125"/>
        <v>-</v>
      </c>
      <c r="X391" s="22"/>
      <c r="Y391" s="25"/>
      <c r="Z391" s="22"/>
      <c r="AA391" s="17" t="str">
        <f t="shared" si="126"/>
        <v>-</v>
      </c>
      <c r="AB391" s="22"/>
      <c r="AC391" s="22"/>
      <c r="AD391" s="22"/>
      <c r="AE391" s="22"/>
      <c r="AF391" s="22"/>
      <c r="AG391" s="22"/>
      <c r="AH391" s="26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3"/>
      <c r="AY391" s="23"/>
      <c r="AZ391" s="26"/>
      <c r="BA391" s="22"/>
      <c r="BB391" s="22"/>
      <c r="BC391" s="22"/>
      <c r="BD391" s="22"/>
      <c r="BE391" s="22"/>
      <c r="BF391" s="22"/>
      <c r="BG391" s="22"/>
    </row>
    <row r="392" spans="1:59" s="33" customFormat="1" x14ac:dyDescent="0.25">
      <c r="A392" s="22"/>
      <c r="C392" s="22"/>
      <c r="D392" s="47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17" t="str">
        <f t="shared" si="125"/>
        <v>-</v>
      </c>
      <c r="X392" s="22"/>
      <c r="Y392" s="25"/>
      <c r="Z392" s="22"/>
      <c r="AA392" s="17" t="str">
        <f t="shared" si="126"/>
        <v>-</v>
      </c>
      <c r="AB392" s="22"/>
      <c r="AC392" s="22"/>
      <c r="AD392" s="22"/>
      <c r="AE392" s="22"/>
      <c r="AF392" s="22"/>
      <c r="AG392" s="22"/>
      <c r="AH392" s="26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3"/>
      <c r="AY392" s="23"/>
      <c r="AZ392" s="26"/>
      <c r="BA392" s="22"/>
      <c r="BB392" s="22"/>
      <c r="BC392" s="22"/>
      <c r="BD392" s="22"/>
      <c r="BE392" s="22"/>
      <c r="BF392" s="22"/>
      <c r="BG392" s="22"/>
    </row>
    <row r="393" spans="1:59" s="33" customFormat="1" x14ac:dyDescent="0.25">
      <c r="A393" s="22"/>
      <c r="C393" s="22"/>
      <c r="D393" s="47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5"/>
      <c r="Z393" s="22"/>
      <c r="AA393" s="22"/>
      <c r="AB393" s="22"/>
      <c r="AC393" s="22"/>
      <c r="AD393" s="22"/>
      <c r="AE393" s="22"/>
      <c r="AF393" s="22"/>
      <c r="AG393" s="22"/>
      <c r="AH393" s="26"/>
      <c r="AI393" s="20"/>
      <c r="AJ393" s="25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6"/>
      <c r="BA393" s="22"/>
      <c r="BB393" s="22"/>
      <c r="BC393" s="22"/>
      <c r="BD393" s="22"/>
      <c r="BE393" s="22"/>
      <c r="BF393" s="22"/>
      <c r="BG393" s="22"/>
    </row>
    <row r="394" spans="1:59" s="33" customFormat="1" x14ac:dyDescent="0.25">
      <c r="A394" s="22"/>
      <c r="C394" s="22"/>
      <c r="D394" s="47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5"/>
      <c r="Z394" s="22"/>
      <c r="AA394" s="22"/>
      <c r="AB394" s="22"/>
      <c r="AC394" s="22"/>
      <c r="AD394" s="22"/>
      <c r="AE394" s="22"/>
      <c r="AF394" s="22"/>
      <c r="AG394" s="22"/>
      <c r="AH394" s="26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6"/>
      <c r="BA394" s="22"/>
      <c r="BB394" s="22"/>
      <c r="BC394" s="22"/>
      <c r="BD394" s="22"/>
      <c r="BE394" s="22"/>
      <c r="BF394" s="22"/>
      <c r="BG394" s="22"/>
    </row>
    <row r="395" spans="1:59" s="33" customFormat="1" x14ac:dyDescent="0.25">
      <c r="A395" s="22"/>
      <c r="C395" s="22"/>
      <c r="D395" s="47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5"/>
      <c r="Z395" s="22"/>
      <c r="AA395" s="22"/>
      <c r="AB395" s="22"/>
      <c r="AC395" s="22"/>
      <c r="AD395" s="22"/>
      <c r="AE395" s="22"/>
      <c r="AF395" s="22"/>
      <c r="AG395" s="22"/>
      <c r="AH395" s="26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6"/>
      <c r="BA395" s="22"/>
      <c r="BB395" s="22"/>
      <c r="BC395" s="22"/>
      <c r="BD395" s="22"/>
      <c r="BE395" s="22"/>
      <c r="BF395" s="22"/>
      <c r="BG395" s="22"/>
    </row>
    <row r="396" spans="1:59" s="33" customFormat="1" x14ac:dyDescent="0.25">
      <c r="A396" s="22"/>
      <c r="C396" s="22"/>
      <c r="D396" s="47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5"/>
      <c r="Z396" s="22"/>
      <c r="AA396" s="22"/>
      <c r="AB396" s="22"/>
      <c r="AC396" s="22"/>
      <c r="AD396" s="22"/>
      <c r="AE396" s="22"/>
      <c r="AF396" s="22"/>
      <c r="AG396" s="22"/>
      <c r="AH396" s="26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6"/>
      <c r="BA396" s="22"/>
      <c r="BB396" s="22"/>
      <c r="BC396" s="22"/>
      <c r="BD396" s="22"/>
      <c r="BE396" s="22"/>
      <c r="BF396" s="22"/>
      <c r="BG396" s="22"/>
    </row>
    <row r="397" spans="1:59" s="33" customFormat="1" x14ac:dyDescent="0.25">
      <c r="A397" s="22"/>
      <c r="C397" s="22"/>
      <c r="D397" s="47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5"/>
      <c r="Z397" s="22"/>
      <c r="AA397" s="22"/>
      <c r="AB397" s="22"/>
      <c r="AC397" s="22"/>
      <c r="AD397" s="22"/>
      <c r="AE397" s="22"/>
      <c r="AF397" s="22"/>
      <c r="AG397" s="22"/>
      <c r="AH397" s="26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6"/>
      <c r="BA397" s="22"/>
      <c r="BB397" s="22"/>
      <c r="BC397" s="22"/>
      <c r="BD397" s="22"/>
      <c r="BE397" s="22"/>
      <c r="BF397" s="22"/>
      <c r="BG397" s="22"/>
    </row>
    <row r="398" spans="1:59" s="33" customFormat="1" x14ac:dyDescent="0.25">
      <c r="A398" s="22"/>
      <c r="C398" s="22"/>
      <c r="D398" s="47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5"/>
      <c r="Z398" s="22"/>
      <c r="AA398" s="22"/>
      <c r="AB398" s="22"/>
      <c r="AC398" s="22"/>
      <c r="AD398" s="22"/>
      <c r="AE398" s="22"/>
      <c r="AF398" s="22"/>
      <c r="AG398" s="22"/>
      <c r="AH398" s="26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6"/>
      <c r="BA398" s="22"/>
      <c r="BB398" s="22"/>
      <c r="BC398" s="22"/>
      <c r="BD398" s="22"/>
      <c r="BE398" s="22"/>
      <c r="BF398" s="22"/>
      <c r="BG398" s="22"/>
    </row>
    <row r="399" spans="1:59" s="33" customFormat="1" x14ac:dyDescent="0.25">
      <c r="A399" s="22"/>
      <c r="C399" s="22"/>
      <c r="D399" s="47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5"/>
      <c r="Z399" s="22"/>
      <c r="AA399" s="22"/>
      <c r="AB399" s="22"/>
      <c r="AC399" s="22"/>
      <c r="AD399" s="22"/>
      <c r="AE399" s="22"/>
      <c r="AF399" s="22"/>
      <c r="AG399" s="22"/>
      <c r="AH399" s="26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6"/>
      <c r="BA399" s="22"/>
      <c r="BB399" s="22"/>
      <c r="BC399" s="22"/>
      <c r="BD399" s="22"/>
      <c r="BE399" s="22"/>
      <c r="BF399" s="22"/>
      <c r="BG399" s="22"/>
    </row>
    <row r="400" spans="1:59" s="33" customFormat="1" x14ac:dyDescent="0.25">
      <c r="A400" s="22"/>
      <c r="C400" s="22"/>
      <c r="D400" s="47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5"/>
      <c r="Z400" s="22"/>
      <c r="AA400" s="22"/>
      <c r="AB400" s="22"/>
      <c r="AC400" s="22"/>
      <c r="AD400" s="22"/>
      <c r="AE400" s="22"/>
      <c r="AF400" s="22"/>
      <c r="AG400" s="22"/>
      <c r="AH400" s="26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6"/>
      <c r="BA400" s="22"/>
      <c r="BB400" s="22"/>
      <c r="BC400" s="22"/>
      <c r="BD400" s="22"/>
      <c r="BE400" s="22"/>
      <c r="BF400" s="22"/>
      <c r="BG400" s="22"/>
    </row>
    <row r="401" spans="1:59" s="33" customFormat="1" x14ac:dyDescent="0.25">
      <c r="A401" s="22"/>
      <c r="C401" s="22"/>
      <c r="D401" s="47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5"/>
      <c r="Z401" s="22"/>
      <c r="AA401" s="22"/>
      <c r="AB401" s="22"/>
      <c r="AC401" s="22"/>
      <c r="AD401" s="22"/>
      <c r="AE401" s="22"/>
      <c r="AF401" s="22"/>
      <c r="AG401" s="22"/>
      <c r="AH401" s="26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6"/>
      <c r="BA401" s="22"/>
      <c r="BB401" s="22"/>
      <c r="BC401" s="22"/>
      <c r="BD401" s="22"/>
      <c r="BE401" s="22"/>
      <c r="BF401" s="22"/>
      <c r="BG401" s="22"/>
    </row>
    <row r="402" spans="1:59" s="33" customFormat="1" x14ac:dyDescent="0.25">
      <c r="A402" s="22"/>
      <c r="C402" s="22"/>
      <c r="D402" s="47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5"/>
      <c r="Z402" s="22"/>
      <c r="AA402" s="22"/>
      <c r="AB402" s="22"/>
      <c r="AC402" s="22"/>
      <c r="AD402" s="22"/>
      <c r="AE402" s="22"/>
      <c r="AF402" s="22"/>
      <c r="AG402" s="22"/>
      <c r="AH402" s="26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6"/>
      <c r="BA402" s="22"/>
      <c r="BB402" s="22"/>
      <c r="BC402" s="22"/>
      <c r="BD402" s="22"/>
      <c r="BE402" s="22"/>
      <c r="BF402" s="22"/>
      <c r="BG402" s="22"/>
    </row>
    <row r="403" spans="1:59" s="33" customFormat="1" x14ac:dyDescent="0.25">
      <c r="A403" s="22"/>
      <c r="C403" s="22"/>
      <c r="D403" s="47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5"/>
      <c r="Z403" s="22"/>
      <c r="AA403" s="22"/>
      <c r="AB403" s="22"/>
      <c r="AC403" s="22"/>
      <c r="AD403" s="22"/>
      <c r="AE403" s="22"/>
      <c r="AF403" s="22"/>
      <c r="AG403" s="22"/>
      <c r="AH403" s="26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6"/>
      <c r="BA403" s="22"/>
      <c r="BB403" s="22"/>
      <c r="BC403" s="22"/>
      <c r="BD403" s="22"/>
      <c r="BE403" s="22"/>
      <c r="BF403" s="22"/>
      <c r="BG403" s="22"/>
    </row>
    <row r="404" spans="1:59" s="33" customFormat="1" ht="24.75" customHeight="1" x14ac:dyDescent="0.25">
      <c r="A404" s="22"/>
      <c r="C404" s="22"/>
      <c r="D404" s="47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5"/>
      <c r="Z404" s="22"/>
      <c r="AA404" s="22"/>
      <c r="AB404" s="22"/>
      <c r="AC404" s="22"/>
      <c r="AD404" s="22"/>
      <c r="AE404" s="22"/>
      <c r="AF404" s="22"/>
      <c r="AG404" s="22"/>
      <c r="AH404" s="26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6"/>
      <c r="BA404" s="22"/>
      <c r="BB404" s="22"/>
      <c r="BC404" s="22"/>
      <c r="BD404" s="22"/>
      <c r="BE404" s="22"/>
      <c r="BF404" s="22"/>
      <c r="BG404" s="22"/>
    </row>
    <row r="405" spans="1:59" s="33" customFormat="1" x14ac:dyDescent="0.25">
      <c r="A405" s="22"/>
      <c r="C405" s="22"/>
      <c r="D405" s="47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5"/>
      <c r="Z405" s="22"/>
      <c r="AA405" s="22"/>
      <c r="AB405" s="22"/>
      <c r="AC405" s="22"/>
      <c r="AD405" s="22"/>
      <c r="AE405" s="22"/>
      <c r="AF405" s="22"/>
      <c r="AG405" s="22"/>
      <c r="AH405" s="26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6"/>
      <c r="BA405" s="22"/>
      <c r="BB405" s="22"/>
      <c r="BC405" s="22"/>
      <c r="BD405" s="22"/>
      <c r="BE405" s="22"/>
      <c r="BF405" s="22"/>
      <c r="BG405" s="22"/>
    </row>
    <row r="406" spans="1:59" s="33" customFormat="1" x14ac:dyDescent="0.25">
      <c r="A406" s="22"/>
      <c r="C406" s="22"/>
      <c r="D406" s="47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5"/>
      <c r="Z406" s="22"/>
      <c r="AA406" s="22"/>
      <c r="AB406" s="22"/>
      <c r="AC406" s="22"/>
      <c r="AD406" s="22"/>
      <c r="AE406" s="22"/>
      <c r="AF406" s="22"/>
      <c r="AG406" s="22"/>
      <c r="AH406" s="26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6"/>
      <c r="BA406" s="22"/>
      <c r="BB406" s="22"/>
      <c r="BC406" s="22"/>
      <c r="BD406" s="22"/>
      <c r="BE406" s="22"/>
      <c r="BF406" s="22"/>
      <c r="BG406" s="22"/>
    </row>
    <row r="407" spans="1:59" s="33" customFormat="1" x14ac:dyDescent="0.25">
      <c r="A407" s="22"/>
      <c r="C407" s="22"/>
      <c r="D407" s="47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5"/>
      <c r="Z407" s="22"/>
      <c r="AA407" s="22"/>
      <c r="AB407" s="22"/>
      <c r="AC407" s="22"/>
      <c r="AD407" s="22"/>
      <c r="AE407" s="22"/>
      <c r="AF407" s="22"/>
      <c r="AG407" s="22"/>
      <c r="AH407" s="26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6"/>
      <c r="BA407" s="22"/>
      <c r="BB407" s="22"/>
      <c r="BC407" s="22"/>
      <c r="BD407" s="22"/>
      <c r="BE407" s="22"/>
      <c r="BF407" s="22"/>
      <c r="BG407" s="22"/>
    </row>
    <row r="408" spans="1:59" s="33" customFormat="1" x14ac:dyDescent="0.25">
      <c r="A408" s="22"/>
      <c r="C408" s="22"/>
      <c r="D408" s="47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5"/>
      <c r="Z408" s="22"/>
      <c r="AA408" s="22"/>
      <c r="AB408" s="22"/>
      <c r="AC408" s="22"/>
      <c r="AD408" s="22"/>
      <c r="AE408" s="22"/>
      <c r="AF408" s="22"/>
      <c r="AG408" s="22"/>
      <c r="AH408" s="26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6"/>
      <c r="BA408" s="22"/>
      <c r="BB408" s="22"/>
      <c r="BC408" s="22"/>
      <c r="BD408" s="22"/>
      <c r="BE408" s="22"/>
      <c r="BF408" s="22"/>
      <c r="BG408" s="22"/>
    </row>
    <row r="409" spans="1:59" s="33" customFormat="1" x14ac:dyDescent="0.25">
      <c r="A409" s="22"/>
      <c r="C409" s="22"/>
      <c r="D409" s="47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5"/>
      <c r="Z409" s="22"/>
      <c r="AA409" s="22"/>
      <c r="AB409" s="22"/>
      <c r="AC409" s="22"/>
      <c r="AD409" s="22"/>
      <c r="AE409" s="22"/>
      <c r="AF409" s="22"/>
      <c r="AG409" s="22"/>
      <c r="AH409" s="26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6"/>
      <c r="BA409" s="22"/>
      <c r="BB409" s="22"/>
      <c r="BC409" s="22"/>
      <c r="BD409" s="22"/>
      <c r="BE409" s="22"/>
      <c r="BF409" s="22"/>
      <c r="BG409" s="22"/>
    </row>
    <row r="410" spans="1:59" s="33" customFormat="1" x14ac:dyDescent="0.25">
      <c r="A410" s="22"/>
      <c r="C410" s="22"/>
      <c r="D410" s="47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5"/>
      <c r="Z410" s="22"/>
      <c r="AA410" s="22"/>
      <c r="AB410" s="22"/>
      <c r="AC410" s="22"/>
      <c r="AD410" s="22"/>
      <c r="AE410" s="22"/>
      <c r="AF410" s="22"/>
      <c r="AG410" s="22"/>
      <c r="AH410" s="26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6"/>
      <c r="BA410" s="22"/>
      <c r="BB410" s="22"/>
      <c r="BC410" s="22"/>
      <c r="BD410" s="22"/>
      <c r="BE410" s="22"/>
      <c r="BF410" s="22"/>
      <c r="BG410" s="22"/>
    </row>
    <row r="411" spans="1:59" s="33" customFormat="1" x14ac:dyDescent="0.25">
      <c r="A411" s="22"/>
      <c r="C411" s="22"/>
      <c r="D411" s="47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5"/>
      <c r="Z411" s="22"/>
      <c r="AA411" s="22"/>
      <c r="AB411" s="22"/>
      <c r="AC411" s="22"/>
      <c r="AD411" s="22"/>
      <c r="AE411" s="22"/>
      <c r="AF411" s="22"/>
      <c r="AG411" s="22"/>
      <c r="AH411" s="26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6"/>
      <c r="BA411" s="22"/>
      <c r="BB411" s="22"/>
      <c r="BC411" s="22"/>
      <c r="BD411" s="22"/>
      <c r="BE411" s="22"/>
      <c r="BF411" s="22"/>
      <c r="BG411" s="22"/>
    </row>
    <row r="412" spans="1:59" s="33" customFormat="1" x14ac:dyDescent="0.25">
      <c r="A412" s="22"/>
      <c r="C412" s="22"/>
      <c r="D412" s="47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5"/>
      <c r="Z412" s="22"/>
      <c r="AA412" s="22"/>
      <c r="AB412" s="22"/>
      <c r="AC412" s="22"/>
      <c r="AD412" s="22"/>
      <c r="AE412" s="22"/>
      <c r="AF412" s="22"/>
      <c r="AG412" s="22"/>
      <c r="AH412" s="26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6"/>
      <c r="BA412" s="22"/>
      <c r="BB412" s="22"/>
      <c r="BC412" s="22"/>
      <c r="BD412" s="22"/>
      <c r="BE412" s="22"/>
      <c r="BF412" s="22"/>
      <c r="BG412" s="22"/>
    </row>
    <row r="413" spans="1:59" s="33" customFormat="1" x14ac:dyDescent="0.25">
      <c r="A413" s="22"/>
      <c r="C413" s="22"/>
      <c r="D413" s="47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5"/>
      <c r="Z413" s="22"/>
      <c r="AA413" s="22"/>
      <c r="AB413" s="22"/>
      <c r="AC413" s="22"/>
      <c r="AD413" s="22"/>
      <c r="AE413" s="22"/>
      <c r="AF413" s="22"/>
      <c r="AG413" s="22"/>
      <c r="AH413" s="26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6"/>
      <c r="BA413" s="22"/>
      <c r="BB413" s="22"/>
      <c r="BC413" s="22"/>
      <c r="BD413" s="22"/>
      <c r="BE413" s="22"/>
      <c r="BF413" s="22"/>
      <c r="BG413" s="22"/>
    </row>
    <row r="414" spans="1:59" s="33" customFormat="1" x14ac:dyDescent="0.25">
      <c r="A414" s="22"/>
      <c r="C414" s="22"/>
      <c r="D414" s="47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5"/>
      <c r="Z414" s="22"/>
      <c r="AA414" s="22"/>
      <c r="AB414" s="22"/>
      <c r="AC414" s="22"/>
      <c r="AD414" s="22"/>
      <c r="AE414" s="22"/>
      <c r="AF414" s="22"/>
      <c r="AG414" s="22"/>
      <c r="AH414" s="26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6"/>
      <c r="BA414" s="22"/>
      <c r="BB414" s="22"/>
      <c r="BC414" s="22"/>
      <c r="BD414" s="22"/>
      <c r="BE414" s="22"/>
      <c r="BF414" s="22"/>
      <c r="BG414" s="22"/>
    </row>
    <row r="415" spans="1:59" s="33" customFormat="1" x14ac:dyDescent="0.25">
      <c r="A415" s="22"/>
      <c r="C415" s="22"/>
      <c r="D415" s="47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5"/>
      <c r="Z415" s="22"/>
      <c r="AA415" s="22"/>
      <c r="AB415" s="22"/>
      <c r="AC415" s="22"/>
      <c r="AD415" s="22"/>
      <c r="AE415" s="22"/>
      <c r="AF415" s="22"/>
      <c r="AG415" s="22"/>
      <c r="AH415" s="26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6"/>
      <c r="BA415" s="22"/>
      <c r="BB415" s="22"/>
      <c r="BC415" s="22"/>
      <c r="BD415" s="22"/>
      <c r="BE415" s="22"/>
      <c r="BF415" s="22"/>
      <c r="BG415" s="22"/>
    </row>
    <row r="416" spans="1:59" s="33" customFormat="1" x14ac:dyDescent="0.25">
      <c r="A416" s="22"/>
      <c r="C416" s="22"/>
      <c r="D416" s="47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5"/>
      <c r="Z416" s="22"/>
      <c r="AA416" s="22"/>
      <c r="AB416" s="22"/>
      <c r="AC416" s="22"/>
      <c r="AD416" s="22"/>
      <c r="AE416" s="22"/>
      <c r="AF416" s="22"/>
      <c r="AG416" s="22"/>
      <c r="AH416" s="26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6"/>
      <c r="BA416" s="22"/>
      <c r="BB416" s="22"/>
      <c r="BC416" s="22"/>
      <c r="BD416" s="22"/>
      <c r="BE416" s="22"/>
      <c r="BF416" s="22"/>
      <c r="BG416" s="22"/>
    </row>
    <row r="417" spans="1:59" s="33" customFormat="1" x14ac:dyDescent="0.25">
      <c r="A417" s="22"/>
      <c r="C417" s="22"/>
      <c r="D417" s="47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5"/>
      <c r="Z417" s="22"/>
      <c r="AA417" s="22"/>
      <c r="AB417" s="22"/>
      <c r="AC417" s="22"/>
      <c r="AD417" s="22"/>
      <c r="AE417" s="22"/>
      <c r="AF417" s="22"/>
      <c r="AG417" s="22"/>
      <c r="AH417" s="26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6"/>
      <c r="BA417" s="22"/>
      <c r="BB417" s="22"/>
      <c r="BC417" s="22"/>
      <c r="BD417" s="22"/>
      <c r="BE417" s="22"/>
      <c r="BF417" s="22"/>
      <c r="BG417" s="22"/>
    </row>
    <row r="418" spans="1:59" s="33" customFormat="1" x14ac:dyDescent="0.25">
      <c r="A418" s="22"/>
      <c r="C418" s="22"/>
      <c r="D418" s="47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5"/>
      <c r="Z418" s="22"/>
      <c r="AA418" s="22"/>
      <c r="AB418" s="22"/>
      <c r="AC418" s="22"/>
      <c r="AD418" s="22"/>
      <c r="AE418" s="22"/>
      <c r="AF418" s="22"/>
      <c r="AG418" s="22"/>
      <c r="AH418" s="26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6"/>
      <c r="BA418" s="22"/>
      <c r="BB418" s="22"/>
      <c r="BC418" s="22"/>
      <c r="BD418" s="22"/>
      <c r="BE418" s="22"/>
      <c r="BF418" s="22"/>
      <c r="BG418" s="22"/>
    </row>
    <row r="419" spans="1:59" s="33" customFormat="1" x14ac:dyDescent="0.25">
      <c r="A419" s="22"/>
      <c r="C419" s="22"/>
      <c r="D419" s="47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5"/>
      <c r="Z419" s="22"/>
      <c r="AA419" s="22"/>
      <c r="AB419" s="22"/>
      <c r="AC419" s="22"/>
      <c r="AD419" s="22"/>
      <c r="AE419" s="22"/>
      <c r="AF419" s="22"/>
      <c r="AG419" s="22"/>
      <c r="AH419" s="26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6"/>
      <c r="BA419" s="22"/>
      <c r="BB419" s="22"/>
      <c r="BC419" s="22"/>
      <c r="BD419" s="22"/>
      <c r="BE419" s="22"/>
      <c r="BF419" s="22"/>
      <c r="BG419" s="22"/>
    </row>
    <row r="420" spans="1:59" s="33" customFormat="1" x14ac:dyDescent="0.25">
      <c r="A420" s="22"/>
      <c r="C420" s="22"/>
      <c r="D420" s="47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5"/>
      <c r="Z420" s="22"/>
      <c r="AA420" s="22"/>
      <c r="AB420" s="22"/>
      <c r="AC420" s="22"/>
      <c r="AD420" s="22"/>
      <c r="AE420" s="22"/>
      <c r="AF420" s="22"/>
      <c r="AG420" s="22"/>
      <c r="AH420" s="26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6"/>
      <c r="BA420" s="22"/>
      <c r="BB420" s="22"/>
      <c r="BC420" s="22"/>
      <c r="BD420" s="22"/>
      <c r="BE420" s="22"/>
      <c r="BF420" s="22"/>
      <c r="BG420" s="22"/>
    </row>
    <row r="421" spans="1:59" s="33" customFormat="1" x14ac:dyDescent="0.25">
      <c r="A421" s="22"/>
      <c r="C421" s="22"/>
      <c r="D421" s="47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5"/>
      <c r="Z421" s="22"/>
      <c r="AA421" s="22"/>
      <c r="AB421" s="22"/>
      <c r="AC421" s="22"/>
      <c r="AD421" s="22"/>
      <c r="AE421" s="22"/>
      <c r="AF421" s="22"/>
      <c r="AG421" s="22"/>
      <c r="AH421" s="26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6"/>
      <c r="BA421" s="22"/>
      <c r="BB421" s="22"/>
      <c r="BC421" s="22"/>
      <c r="BD421" s="22"/>
      <c r="BE421" s="22"/>
      <c r="BF421" s="22"/>
      <c r="BG421" s="22"/>
    </row>
    <row r="422" spans="1:59" s="33" customFormat="1" x14ac:dyDescent="0.25">
      <c r="A422" s="22"/>
      <c r="C422" s="22"/>
      <c r="D422" s="47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5"/>
      <c r="Z422" s="22"/>
      <c r="AA422" s="22"/>
      <c r="AB422" s="22"/>
      <c r="AC422" s="22"/>
      <c r="AD422" s="22"/>
      <c r="AE422" s="22"/>
      <c r="AF422" s="22"/>
      <c r="AG422" s="22"/>
      <c r="AH422" s="26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6"/>
      <c r="BA422" s="22"/>
      <c r="BB422" s="22"/>
      <c r="BC422" s="22"/>
      <c r="BD422" s="22"/>
      <c r="BE422" s="22"/>
      <c r="BF422" s="22"/>
      <c r="BG422" s="22"/>
    </row>
    <row r="423" spans="1:59" s="33" customFormat="1" x14ac:dyDescent="0.25">
      <c r="A423" s="22"/>
      <c r="C423" s="22"/>
      <c r="D423" s="47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5"/>
      <c r="Z423" s="22"/>
      <c r="AA423" s="22"/>
      <c r="AB423" s="22"/>
      <c r="AC423" s="22"/>
      <c r="AD423" s="22"/>
      <c r="AE423" s="22"/>
      <c r="AF423" s="22"/>
      <c r="AG423" s="22"/>
      <c r="AH423" s="26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6"/>
      <c r="BA423" s="22"/>
      <c r="BB423" s="22"/>
      <c r="BC423" s="22"/>
      <c r="BD423" s="22"/>
      <c r="BE423" s="22"/>
      <c r="BF423" s="22"/>
      <c r="BG423" s="22"/>
    </row>
    <row r="424" spans="1:59" s="33" customFormat="1" x14ac:dyDescent="0.25">
      <c r="A424" s="22"/>
      <c r="C424" s="22"/>
      <c r="D424" s="47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5"/>
      <c r="Z424" s="22"/>
      <c r="AA424" s="22"/>
      <c r="AB424" s="22"/>
      <c r="AC424" s="22"/>
      <c r="AD424" s="22"/>
      <c r="AE424" s="22"/>
      <c r="AF424" s="22"/>
      <c r="AG424" s="22"/>
      <c r="AH424" s="26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6"/>
      <c r="BA424" s="22"/>
      <c r="BB424" s="22"/>
      <c r="BC424" s="22"/>
      <c r="BD424" s="22"/>
      <c r="BE424" s="22"/>
      <c r="BF424" s="22"/>
      <c r="BG424" s="22"/>
    </row>
    <row r="425" spans="1:59" s="33" customFormat="1" x14ac:dyDescent="0.25">
      <c r="A425" s="22"/>
      <c r="C425" s="22"/>
      <c r="D425" s="47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5"/>
      <c r="Z425" s="22"/>
      <c r="AA425" s="22"/>
      <c r="AB425" s="22"/>
      <c r="AC425" s="22"/>
      <c r="AD425" s="22"/>
      <c r="AE425" s="22"/>
      <c r="AF425" s="22"/>
      <c r="AG425" s="22"/>
      <c r="AH425" s="26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6"/>
      <c r="BA425" s="22"/>
      <c r="BB425" s="22"/>
      <c r="BC425" s="22"/>
      <c r="BD425" s="22"/>
      <c r="BE425" s="22"/>
      <c r="BF425" s="22"/>
      <c r="BG425" s="22"/>
    </row>
    <row r="426" spans="1:59" s="33" customFormat="1" x14ac:dyDescent="0.25">
      <c r="A426" s="22"/>
      <c r="C426" s="22"/>
      <c r="D426" s="47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5"/>
      <c r="Z426" s="22"/>
      <c r="AA426" s="22"/>
      <c r="AB426" s="22"/>
      <c r="AC426" s="22"/>
      <c r="AD426" s="22"/>
      <c r="AE426" s="22"/>
      <c r="AF426" s="22"/>
      <c r="AG426" s="22"/>
      <c r="AH426" s="26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6"/>
      <c r="BA426" s="22"/>
      <c r="BB426" s="22"/>
      <c r="BC426" s="22"/>
      <c r="BD426" s="22"/>
      <c r="BE426" s="22"/>
      <c r="BF426" s="22"/>
      <c r="BG426" s="22"/>
    </row>
    <row r="427" spans="1:59" s="33" customFormat="1" x14ac:dyDescent="0.25">
      <c r="A427" s="22"/>
      <c r="C427" s="22"/>
      <c r="D427" s="47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5"/>
      <c r="Z427" s="22"/>
      <c r="AA427" s="22"/>
      <c r="AB427" s="22"/>
      <c r="AC427" s="22"/>
      <c r="AD427" s="22"/>
      <c r="AE427" s="22"/>
      <c r="AF427" s="22"/>
      <c r="AG427" s="22"/>
      <c r="AH427" s="26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6"/>
      <c r="BA427" s="22"/>
      <c r="BB427" s="22"/>
      <c r="BC427" s="22"/>
      <c r="BD427" s="22"/>
      <c r="BE427" s="22"/>
      <c r="BF427" s="22"/>
      <c r="BG427" s="22"/>
    </row>
    <row r="428" spans="1:59" s="33" customFormat="1" x14ac:dyDescent="0.25">
      <c r="A428" s="22"/>
      <c r="C428" s="22"/>
      <c r="D428" s="47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5"/>
      <c r="Z428" s="22"/>
      <c r="AA428" s="22"/>
      <c r="AB428" s="22"/>
      <c r="AC428" s="22"/>
      <c r="AD428" s="22"/>
      <c r="AE428" s="22"/>
      <c r="AF428" s="22"/>
      <c r="AG428" s="22"/>
      <c r="AH428" s="26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6"/>
      <c r="BA428" s="22"/>
      <c r="BB428" s="22"/>
      <c r="BC428" s="22"/>
      <c r="BD428" s="22"/>
      <c r="BE428" s="22"/>
      <c r="BF428" s="22"/>
      <c r="BG428" s="22"/>
    </row>
    <row r="429" spans="1:59" s="33" customFormat="1" x14ac:dyDescent="0.25">
      <c r="A429" s="22"/>
      <c r="C429" s="22"/>
      <c r="D429" s="47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5"/>
      <c r="Z429" s="22"/>
      <c r="AA429" s="22"/>
      <c r="AB429" s="22"/>
      <c r="AC429" s="22"/>
      <c r="AD429" s="22"/>
      <c r="AE429" s="22"/>
      <c r="AF429" s="22"/>
      <c r="AG429" s="22"/>
      <c r="AH429" s="26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6"/>
      <c r="BA429" s="22"/>
      <c r="BB429" s="22"/>
      <c r="BC429" s="22"/>
      <c r="BD429" s="22"/>
      <c r="BE429" s="22"/>
      <c r="BF429" s="22"/>
      <c r="BG429" s="22"/>
    </row>
    <row r="430" spans="1:59" s="33" customFormat="1" x14ac:dyDescent="0.25">
      <c r="A430" s="22"/>
      <c r="C430" s="22"/>
      <c r="D430" s="47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5"/>
      <c r="Z430" s="22"/>
      <c r="AA430" s="22"/>
      <c r="AB430" s="22"/>
      <c r="AC430" s="22"/>
      <c r="AD430" s="22"/>
      <c r="AE430" s="22"/>
      <c r="AF430" s="22"/>
      <c r="AG430" s="22"/>
      <c r="AH430" s="26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6"/>
      <c r="BA430" s="22"/>
      <c r="BB430" s="22"/>
      <c r="BC430" s="22"/>
      <c r="BD430" s="22"/>
      <c r="BE430" s="22"/>
      <c r="BF430" s="22"/>
      <c r="BG430" s="22"/>
    </row>
    <row r="431" spans="1:59" s="33" customFormat="1" x14ac:dyDescent="0.25">
      <c r="A431" s="22"/>
      <c r="C431" s="22"/>
      <c r="D431" s="47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5"/>
      <c r="Z431" s="22"/>
      <c r="AA431" s="22"/>
      <c r="AB431" s="22"/>
      <c r="AC431" s="22"/>
      <c r="AD431" s="22"/>
      <c r="AE431" s="22"/>
      <c r="AF431" s="22"/>
      <c r="AG431" s="22"/>
      <c r="AH431" s="26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6"/>
      <c r="BA431" s="22"/>
      <c r="BB431" s="22"/>
      <c r="BC431" s="22"/>
      <c r="BD431" s="22"/>
      <c r="BE431" s="22"/>
      <c r="BF431" s="22"/>
      <c r="BG431" s="22"/>
    </row>
    <row r="432" spans="1:59" s="33" customFormat="1" x14ac:dyDescent="0.25">
      <c r="A432" s="22"/>
      <c r="C432" s="22"/>
      <c r="D432" s="47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5"/>
      <c r="Z432" s="22"/>
      <c r="AA432" s="22"/>
      <c r="AB432" s="22"/>
      <c r="AC432" s="22"/>
      <c r="AD432" s="22"/>
      <c r="AE432" s="22"/>
      <c r="AF432" s="22"/>
      <c r="AG432" s="22"/>
      <c r="AH432" s="26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6"/>
      <c r="BA432" s="22"/>
      <c r="BB432" s="22"/>
      <c r="BC432" s="22"/>
      <c r="BD432" s="22"/>
      <c r="BE432" s="22"/>
      <c r="BF432" s="22"/>
      <c r="BG432" s="22"/>
    </row>
    <row r="433" spans="1:59" s="33" customFormat="1" x14ac:dyDescent="0.25">
      <c r="A433" s="22"/>
      <c r="C433" s="22"/>
      <c r="D433" s="47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5"/>
      <c r="Z433" s="22"/>
      <c r="AA433" s="22"/>
      <c r="AB433" s="22"/>
      <c r="AC433" s="22"/>
      <c r="AD433" s="22"/>
      <c r="AE433" s="22"/>
      <c r="AF433" s="22"/>
      <c r="AG433" s="22"/>
      <c r="AH433" s="26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6"/>
      <c r="BA433" s="22"/>
      <c r="BB433" s="22"/>
      <c r="BC433" s="22"/>
      <c r="BD433" s="22"/>
      <c r="BE433" s="22"/>
      <c r="BF433" s="22"/>
      <c r="BG433" s="22"/>
    </row>
    <row r="434" spans="1:59" s="33" customFormat="1" x14ac:dyDescent="0.25">
      <c r="A434" s="22"/>
      <c r="C434" s="22"/>
      <c r="D434" s="47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5"/>
      <c r="Z434" s="22"/>
      <c r="AA434" s="22"/>
      <c r="AB434" s="22"/>
      <c r="AC434" s="22"/>
      <c r="AD434" s="22"/>
      <c r="AE434" s="22"/>
      <c r="AF434" s="22"/>
      <c r="AG434" s="22"/>
      <c r="AH434" s="26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6"/>
      <c r="BA434" s="22"/>
      <c r="BB434" s="22"/>
      <c r="BC434" s="22"/>
      <c r="BD434" s="22"/>
      <c r="BE434" s="22"/>
      <c r="BF434" s="22"/>
      <c r="BG434" s="22"/>
    </row>
    <row r="435" spans="1:59" s="33" customFormat="1" x14ac:dyDescent="0.25">
      <c r="A435" s="22"/>
      <c r="C435" s="22"/>
      <c r="D435" s="47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5"/>
      <c r="Z435" s="22"/>
      <c r="AA435" s="22"/>
      <c r="AB435" s="22"/>
      <c r="AC435" s="22"/>
      <c r="AD435" s="22"/>
      <c r="AE435" s="22"/>
      <c r="AF435" s="22"/>
      <c r="AG435" s="22"/>
      <c r="AH435" s="26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6"/>
      <c r="BA435" s="22"/>
      <c r="BB435" s="22"/>
      <c r="BC435" s="22"/>
      <c r="BD435" s="22"/>
      <c r="BE435" s="22"/>
      <c r="BF435" s="22"/>
      <c r="BG435" s="22"/>
    </row>
    <row r="436" spans="1:59" s="33" customFormat="1" x14ac:dyDescent="0.25">
      <c r="A436" s="22"/>
      <c r="C436" s="22"/>
      <c r="D436" s="47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5"/>
      <c r="Z436" s="22"/>
      <c r="AA436" s="22"/>
      <c r="AB436" s="22"/>
      <c r="AC436" s="22"/>
      <c r="AD436" s="22"/>
      <c r="AE436" s="22"/>
      <c r="AF436" s="22"/>
      <c r="AG436" s="22"/>
      <c r="AH436" s="26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6"/>
      <c r="BA436" s="22"/>
      <c r="BB436" s="22"/>
      <c r="BC436" s="22"/>
      <c r="BD436" s="22"/>
      <c r="BE436" s="22"/>
      <c r="BF436" s="22"/>
      <c r="BG436" s="22"/>
    </row>
    <row r="437" spans="1:59" s="33" customFormat="1" x14ac:dyDescent="0.25">
      <c r="A437" s="22"/>
      <c r="C437" s="22"/>
      <c r="D437" s="47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5"/>
      <c r="Z437" s="22"/>
      <c r="AA437" s="22"/>
      <c r="AB437" s="22"/>
      <c r="AC437" s="22"/>
      <c r="AD437" s="22"/>
      <c r="AE437" s="22"/>
      <c r="AF437" s="22"/>
      <c r="AG437" s="22"/>
      <c r="AH437" s="26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6"/>
      <c r="BA437" s="22"/>
      <c r="BB437" s="22"/>
      <c r="BC437" s="22"/>
      <c r="BD437" s="22"/>
      <c r="BE437" s="22"/>
      <c r="BF437" s="22"/>
      <c r="BG437" s="22"/>
    </row>
    <row r="438" spans="1:59" s="33" customFormat="1" x14ac:dyDescent="0.25">
      <c r="A438" s="22"/>
      <c r="C438" s="22"/>
      <c r="D438" s="47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5"/>
      <c r="Z438" s="22"/>
      <c r="AA438" s="22"/>
      <c r="AB438" s="22"/>
      <c r="AC438" s="22"/>
      <c r="AD438" s="22"/>
      <c r="AE438" s="22"/>
      <c r="AF438" s="22"/>
      <c r="AG438" s="22"/>
      <c r="AH438" s="26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6"/>
      <c r="BA438" s="22"/>
      <c r="BB438" s="22"/>
      <c r="BC438" s="22"/>
      <c r="BD438" s="22"/>
      <c r="BE438" s="22"/>
      <c r="BF438" s="22"/>
      <c r="BG438" s="22"/>
    </row>
    <row r="439" spans="1:59" s="33" customFormat="1" x14ac:dyDescent="0.25">
      <c r="A439" s="22"/>
      <c r="C439" s="22"/>
      <c r="D439" s="47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5"/>
      <c r="Z439" s="22"/>
      <c r="AA439" s="22"/>
      <c r="AB439" s="22"/>
      <c r="AC439" s="22"/>
      <c r="AD439" s="22"/>
      <c r="AE439" s="22"/>
      <c r="AF439" s="22"/>
      <c r="AG439" s="22"/>
      <c r="AH439" s="26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6"/>
      <c r="BA439" s="22"/>
      <c r="BB439" s="22"/>
      <c r="BC439" s="22"/>
      <c r="BD439" s="22"/>
      <c r="BE439" s="22"/>
      <c r="BF439" s="22"/>
      <c r="BG439" s="22"/>
    </row>
    <row r="440" spans="1:59" s="33" customFormat="1" x14ac:dyDescent="0.25">
      <c r="A440" s="22"/>
      <c r="C440" s="22"/>
      <c r="D440" s="47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5"/>
      <c r="Z440" s="22"/>
      <c r="AA440" s="22"/>
      <c r="AB440" s="22"/>
      <c r="AC440" s="22"/>
      <c r="AD440" s="22"/>
      <c r="AE440" s="22"/>
      <c r="AF440" s="22"/>
      <c r="AG440" s="22"/>
      <c r="AH440" s="26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6"/>
      <c r="BA440" s="22"/>
      <c r="BB440" s="22"/>
      <c r="BC440" s="22"/>
      <c r="BD440" s="22"/>
      <c r="BE440" s="22"/>
      <c r="BF440" s="22"/>
      <c r="BG440" s="22"/>
    </row>
    <row r="441" spans="1:59" s="33" customFormat="1" x14ac:dyDescent="0.25">
      <c r="A441" s="22"/>
      <c r="C441" s="22"/>
      <c r="D441" s="47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5"/>
      <c r="Z441" s="22"/>
      <c r="AA441" s="22"/>
      <c r="AB441" s="22"/>
      <c r="AC441" s="22"/>
      <c r="AD441" s="22"/>
      <c r="AE441" s="22"/>
      <c r="AF441" s="22"/>
      <c r="AG441" s="22"/>
      <c r="AH441" s="26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6"/>
      <c r="BA441" s="22"/>
      <c r="BB441" s="22"/>
      <c r="BC441" s="22"/>
      <c r="BD441" s="22"/>
      <c r="BE441" s="22"/>
      <c r="BF441" s="22"/>
      <c r="BG441" s="22"/>
    </row>
    <row r="442" spans="1:59" s="33" customFormat="1" x14ac:dyDescent="0.25">
      <c r="A442" s="22"/>
      <c r="C442" s="22"/>
      <c r="D442" s="47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5"/>
      <c r="Z442" s="22"/>
      <c r="AA442" s="22"/>
      <c r="AB442" s="22"/>
      <c r="AC442" s="22"/>
      <c r="AD442" s="22"/>
      <c r="AE442" s="22"/>
      <c r="AF442" s="22"/>
      <c r="AG442" s="22"/>
      <c r="AH442" s="26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6"/>
      <c r="BA442" s="22"/>
      <c r="BB442" s="22"/>
      <c r="BC442" s="22"/>
      <c r="BD442" s="22"/>
      <c r="BE442" s="22"/>
      <c r="BF442" s="22"/>
      <c r="BG442" s="22"/>
    </row>
    <row r="443" spans="1:59" s="33" customFormat="1" x14ac:dyDescent="0.25">
      <c r="A443" s="22"/>
      <c r="C443" s="22"/>
      <c r="D443" s="47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5"/>
      <c r="Z443" s="22"/>
      <c r="AA443" s="22"/>
      <c r="AB443" s="22"/>
      <c r="AC443" s="22"/>
      <c r="AD443" s="22"/>
      <c r="AE443" s="22"/>
      <c r="AF443" s="22"/>
      <c r="AG443" s="22"/>
      <c r="AH443" s="26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6"/>
      <c r="BA443" s="22"/>
      <c r="BB443" s="22"/>
      <c r="BC443" s="22"/>
      <c r="BD443" s="22"/>
      <c r="BE443" s="22"/>
      <c r="BF443" s="22"/>
      <c r="BG443" s="22"/>
    </row>
    <row r="444" spans="1:59" s="33" customFormat="1" x14ac:dyDescent="0.25">
      <c r="A444" s="22"/>
      <c r="C444" s="22"/>
      <c r="D444" s="47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5"/>
      <c r="Z444" s="22"/>
      <c r="AA444" s="22"/>
      <c r="AB444" s="22"/>
      <c r="AC444" s="22"/>
      <c r="AD444" s="22"/>
      <c r="AE444" s="22"/>
      <c r="AF444" s="22"/>
      <c r="AG444" s="22"/>
      <c r="AH444" s="26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6"/>
      <c r="BA444" s="22"/>
      <c r="BB444" s="22"/>
      <c r="BC444" s="22"/>
      <c r="BD444" s="22"/>
      <c r="BE444" s="22"/>
      <c r="BF444" s="22"/>
      <c r="BG444" s="22"/>
    </row>
    <row r="445" spans="1:59" s="33" customFormat="1" x14ac:dyDescent="0.25">
      <c r="A445" s="22"/>
      <c r="C445" s="22"/>
      <c r="D445" s="47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5"/>
      <c r="Z445" s="22"/>
      <c r="AA445" s="22"/>
      <c r="AB445" s="22"/>
      <c r="AC445" s="22"/>
      <c r="AD445" s="22"/>
      <c r="AE445" s="22"/>
      <c r="AF445" s="22"/>
      <c r="AG445" s="22"/>
      <c r="AH445" s="26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6"/>
      <c r="BA445" s="22"/>
      <c r="BB445" s="22"/>
      <c r="BC445" s="22"/>
      <c r="BD445" s="22"/>
      <c r="BE445" s="22"/>
      <c r="BF445" s="22"/>
      <c r="BG445" s="22"/>
    </row>
    <row r="446" spans="1:59" s="33" customFormat="1" x14ac:dyDescent="0.25">
      <c r="A446" s="22"/>
      <c r="C446" s="22"/>
      <c r="D446" s="47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5"/>
      <c r="Z446" s="22"/>
      <c r="AA446" s="22"/>
      <c r="AB446" s="22"/>
      <c r="AC446" s="22"/>
      <c r="AD446" s="22"/>
      <c r="AE446" s="22"/>
      <c r="AF446" s="22"/>
      <c r="AG446" s="22"/>
      <c r="AH446" s="26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6"/>
      <c r="BA446" s="22"/>
      <c r="BB446" s="22"/>
      <c r="BC446" s="22"/>
      <c r="BD446" s="22"/>
      <c r="BE446" s="22"/>
      <c r="BF446" s="22"/>
      <c r="BG446" s="22"/>
    </row>
    <row r="447" spans="1:59" s="33" customFormat="1" x14ac:dyDescent="0.25">
      <c r="A447" s="22"/>
      <c r="C447" s="22"/>
      <c r="D447" s="47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5"/>
      <c r="Z447" s="22"/>
      <c r="AA447" s="22"/>
      <c r="AB447" s="22"/>
      <c r="AC447" s="22"/>
      <c r="AD447" s="22"/>
      <c r="AE447" s="22"/>
      <c r="AF447" s="22"/>
      <c r="AG447" s="22"/>
      <c r="AH447" s="26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6"/>
      <c r="BA447" s="22"/>
      <c r="BB447" s="22"/>
      <c r="BC447" s="22"/>
      <c r="BD447" s="22"/>
      <c r="BE447" s="22"/>
      <c r="BF447" s="22"/>
      <c r="BG447" s="22"/>
    </row>
    <row r="448" spans="1:59" s="33" customFormat="1" x14ac:dyDescent="0.25">
      <c r="A448" s="22"/>
      <c r="C448" s="22"/>
      <c r="D448" s="47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5"/>
      <c r="Z448" s="22"/>
      <c r="AA448" s="22"/>
      <c r="AB448" s="22"/>
      <c r="AC448" s="22"/>
      <c r="AD448" s="22"/>
      <c r="AE448" s="22"/>
      <c r="AF448" s="22"/>
      <c r="AG448" s="22"/>
      <c r="AH448" s="26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6"/>
      <c r="BA448" s="22"/>
      <c r="BB448" s="22"/>
      <c r="BC448" s="22"/>
      <c r="BD448" s="22"/>
      <c r="BE448" s="22"/>
      <c r="BF448" s="22"/>
      <c r="BG448" s="22"/>
    </row>
    <row r="449" spans="1:59" s="33" customFormat="1" x14ac:dyDescent="0.25">
      <c r="A449" s="22"/>
      <c r="C449" s="22"/>
      <c r="D449" s="47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5"/>
      <c r="Z449" s="22"/>
      <c r="AA449" s="22"/>
      <c r="AB449" s="22"/>
      <c r="AC449" s="22"/>
      <c r="AD449" s="22"/>
      <c r="AE449" s="22"/>
      <c r="AF449" s="22"/>
      <c r="AG449" s="22"/>
      <c r="AH449" s="26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6"/>
      <c r="BA449" s="22"/>
      <c r="BB449" s="22"/>
      <c r="BC449" s="22"/>
      <c r="BD449" s="22"/>
      <c r="BE449" s="22"/>
      <c r="BF449" s="22"/>
      <c r="BG449" s="22"/>
    </row>
    <row r="450" spans="1:59" s="33" customFormat="1" x14ac:dyDescent="0.25">
      <c r="A450" s="22"/>
      <c r="C450" s="22"/>
      <c r="D450" s="47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5"/>
      <c r="Z450" s="22"/>
      <c r="AA450" s="22"/>
      <c r="AB450" s="22"/>
      <c r="AC450" s="22"/>
      <c r="AD450" s="22"/>
      <c r="AE450" s="22"/>
      <c r="AF450" s="22"/>
      <c r="AG450" s="22"/>
      <c r="AH450" s="26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6"/>
      <c r="BA450" s="22"/>
      <c r="BB450" s="22"/>
      <c r="BC450" s="22"/>
      <c r="BD450" s="22"/>
      <c r="BE450" s="22"/>
      <c r="BF450" s="22"/>
      <c r="BG450" s="22"/>
    </row>
    <row r="451" spans="1:59" s="33" customFormat="1" x14ac:dyDescent="0.25">
      <c r="A451" s="22"/>
      <c r="C451" s="22"/>
      <c r="D451" s="47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5"/>
      <c r="Z451" s="22"/>
      <c r="AA451" s="22"/>
      <c r="AB451" s="22"/>
      <c r="AC451" s="22"/>
      <c r="AD451" s="22"/>
      <c r="AE451" s="22"/>
      <c r="AF451" s="22"/>
      <c r="AG451" s="22"/>
      <c r="AH451" s="26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6"/>
      <c r="BA451" s="22"/>
      <c r="BB451" s="22"/>
      <c r="BC451" s="22"/>
      <c r="BD451" s="22"/>
      <c r="BE451" s="22"/>
      <c r="BF451" s="22"/>
      <c r="BG451" s="22"/>
    </row>
    <row r="452" spans="1:59" s="33" customFormat="1" x14ac:dyDescent="0.25">
      <c r="A452" s="22"/>
      <c r="C452" s="22"/>
      <c r="D452" s="47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5"/>
      <c r="Z452" s="22"/>
      <c r="AA452" s="22"/>
      <c r="AB452" s="22"/>
      <c r="AC452" s="22"/>
      <c r="AD452" s="22"/>
      <c r="AE452" s="22"/>
      <c r="AF452" s="22"/>
      <c r="AG452" s="22"/>
      <c r="AH452" s="26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6"/>
      <c r="BA452" s="22"/>
      <c r="BB452" s="22"/>
      <c r="BC452" s="22"/>
      <c r="BD452" s="22"/>
      <c r="BE452" s="22"/>
      <c r="BF452" s="22"/>
      <c r="BG452" s="22"/>
    </row>
    <row r="453" spans="1:59" s="33" customFormat="1" x14ac:dyDescent="0.25">
      <c r="A453" s="22"/>
      <c r="C453" s="22"/>
      <c r="D453" s="47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5"/>
      <c r="Z453" s="22"/>
      <c r="AA453" s="22"/>
      <c r="AB453" s="22"/>
      <c r="AC453" s="22"/>
      <c r="AD453" s="22"/>
      <c r="AE453" s="22"/>
      <c r="AF453" s="22"/>
      <c r="AG453" s="22"/>
      <c r="AH453" s="26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6"/>
      <c r="BA453" s="22"/>
      <c r="BB453" s="22"/>
      <c r="BC453" s="22"/>
      <c r="BD453" s="22"/>
      <c r="BE453" s="22"/>
      <c r="BF453" s="22"/>
      <c r="BG453" s="22"/>
    </row>
    <row r="454" spans="1:59" s="33" customFormat="1" x14ac:dyDescent="0.25">
      <c r="A454" s="22"/>
      <c r="C454" s="22"/>
      <c r="D454" s="47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5"/>
      <c r="Z454" s="22"/>
      <c r="AA454" s="22"/>
      <c r="AB454" s="22"/>
      <c r="AC454" s="22"/>
      <c r="AD454" s="22"/>
      <c r="AE454" s="22"/>
      <c r="AF454" s="22"/>
      <c r="AG454" s="22"/>
      <c r="AH454" s="26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6"/>
      <c r="BA454" s="22"/>
      <c r="BB454" s="22"/>
      <c r="BC454" s="22"/>
      <c r="BD454" s="22"/>
      <c r="BE454" s="22"/>
      <c r="BF454" s="22"/>
      <c r="BG454" s="22"/>
    </row>
    <row r="455" spans="1:59" s="33" customFormat="1" x14ac:dyDescent="0.25">
      <c r="A455" s="22"/>
      <c r="C455" s="22"/>
      <c r="D455" s="47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5"/>
      <c r="Z455" s="22"/>
      <c r="AA455" s="22"/>
      <c r="AB455" s="22"/>
      <c r="AC455" s="22"/>
      <c r="AD455" s="22"/>
      <c r="AE455" s="22"/>
      <c r="AF455" s="22"/>
      <c r="AG455" s="22"/>
      <c r="AH455" s="26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6"/>
      <c r="BA455" s="22"/>
      <c r="BB455" s="22"/>
      <c r="BC455" s="22"/>
      <c r="BD455" s="22"/>
      <c r="BE455" s="22"/>
      <c r="BF455" s="22"/>
      <c r="BG455" s="22"/>
    </row>
    <row r="456" spans="1:59" s="33" customFormat="1" x14ac:dyDescent="0.25">
      <c r="A456" s="22"/>
      <c r="C456" s="22"/>
      <c r="D456" s="47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5"/>
      <c r="Z456" s="22"/>
      <c r="AA456" s="22"/>
      <c r="AB456" s="22"/>
      <c r="AC456" s="22"/>
      <c r="AD456" s="22"/>
      <c r="AE456" s="22"/>
      <c r="AF456" s="22"/>
      <c r="AG456" s="22"/>
      <c r="AH456" s="26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6"/>
      <c r="BA456" s="22"/>
      <c r="BB456" s="22"/>
      <c r="BC456" s="22"/>
      <c r="BD456" s="22"/>
      <c r="BE456" s="22"/>
      <c r="BF456" s="22"/>
      <c r="BG456" s="22"/>
    </row>
    <row r="457" spans="1:59" s="33" customFormat="1" x14ac:dyDescent="0.25">
      <c r="A457" s="22"/>
      <c r="C457" s="22"/>
      <c r="D457" s="47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5"/>
      <c r="Z457" s="22"/>
      <c r="AA457" s="22"/>
      <c r="AB457" s="22"/>
      <c r="AC457" s="22"/>
      <c r="AD457" s="22"/>
      <c r="AE457" s="22"/>
      <c r="AF457" s="22"/>
      <c r="AG457" s="22"/>
      <c r="AH457" s="26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6"/>
      <c r="BA457" s="22"/>
      <c r="BB457" s="22"/>
      <c r="BC457" s="22"/>
      <c r="BD457" s="22"/>
      <c r="BE457" s="22"/>
      <c r="BF457" s="22"/>
      <c r="BG457" s="22"/>
    </row>
    <row r="458" spans="1:59" s="33" customFormat="1" x14ac:dyDescent="0.25">
      <c r="A458" s="22"/>
      <c r="C458" s="22"/>
      <c r="D458" s="47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5"/>
      <c r="Z458" s="22"/>
      <c r="AA458" s="22"/>
      <c r="AB458" s="22"/>
      <c r="AC458" s="22"/>
      <c r="AD458" s="22"/>
      <c r="AE458" s="22"/>
      <c r="AF458" s="22"/>
      <c r="AG458" s="22"/>
      <c r="AH458" s="26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6"/>
      <c r="BA458" s="22"/>
      <c r="BB458" s="22"/>
      <c r="BC458" s="22"/>
      <c r="BD458" s="22"/>
      <c r="BE458" s="22"/>
      <c r="BF458" s="22"/>
      <c r="BG458" s="22"/>
    </row>
    <row r="459" spans="1:59" s="33" customFormat="1" x14ac:dyDescent="0.25">
      <c r="A459" s="22"/>
      <c r="C459" s="22"/>
      <c r="D459" s="47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5"/>
      <c r="Z459" s="22"/>
      <c r="AA459" s="22"/>
      <c r="AB459" s="22"/>
      <c r="AC459" s="22"/>
      <c r="AD459" s="22"/>
      <c r="AE459" s="22"/>
      <c r="AF459" s="22"/>
      <c r="AG459" s="22"/>
      <c r="AH459" s="26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6"/>
      <c r="BA459" s="22"/>
      <c r="BB459" s="22"/>
      <c r="BC459" s="22"/>
      <c r="BD459" s="22"/>
      <c r="BE459" s="22"/>
      <c r="BF459" s="22"/>
      <c r="BG459" s="22"/>
    </row>
    <row r="460" spans="1:59" s="33" customFormat="1" x14ac:dyDescent="0.25">
      <c r="A460" s="22"/>
      <c r="C460" s="22"/>
      <c r="D460" s="47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5"/>
      <c r="Z460" s="22"/>
      <c r="AA460" s="22"/>
      <c r="AB460" s="22"/>
      <c r="AC460" s="22"/>
      <c r="AD460" s="22"/>
      <c r="AE460" s="22"/>
      <c r="AF460" s="22"/>
      <c r="AG460" s="22"/>
      <c r="AH460" s="26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6"/>
      <c r="BA460" s="22"/>
      <c r="BB460" s="22"/>
      <c r="BC460" s="22"/>
      <c r="BD460" s="22"/>
      <c r="BE460" s="22"/>
      <c r="BF460" s="22"/>
      <c r="BG460" s="22"/>
    </row>
    <row r="461" spans="1:59" s="33" customFormat="1" x14ac:dyDescent="0.25">
      <c r="A461" s="22"/>
      <c r="C461" s="22"/>
      <c r="D461" s="47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5"/>
      <c r="Z461" s="22"/>
      <c r="AA461" s="22"/>
      <c r="AB461" s="22"/>
      <c r="AC461" s="22"/>
      <c r="AD461" s="22"/>
      <c r="AE461" s="22"/>
      <c r="AF461" s="22"/>
      <c r="AG461" s="22"/>
      <c r="AH461" s="26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6"/>
      <c r="BA461" s="22"/>
      <c r="BB461" s="22"/>
      <c r="BC461" s="22"/>
      <c r="BD461" s="22"/>
      <c r="BE461" s="22"/>
      <c r="BF461" s="22"/>
      <c r="BG461" s="22"/>
    </row>
    <row r="462" spans="1:59" s="33" customFormat="1" x14ac:dyDescent="0.25">
      <c r="A462" s="22"/>
      <c r="C462" s="22"/>
      <c r="D462" s="47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5"/>
      <c r="Z462" s="22"/>
      <c r="AA462" s="22"/>
      <c r="AB462" s="22"/>
      <c r="AC462" s="22"/>
      <c r="AD462" s="22"/>
      <c r="AE462" s="22"/>
      <c r="AF462" s="22"/>
      <c r="AG462" s="22"/>
      <c r="AH462" s="26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6"/>
      <c r="BA462" s="22"/>
      <c r="BB462" s="22"/>
      <c r="BC462" s="22"/>
      <c r="BD462" s="22"/>
      <c r="BE462" s="22"/>
      <c r="BF462" s="22"/>
      <c r="BG462" s="22"/>
    </row>
    <row r="463" spans="1:59" s="33" customFormat="1" x14ac:dyDescent="0.25">
      <c r="A463" s="22"/>
      <c r="C463" s="22"/>
      <c r="D463" s="47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5"/>
      <c r="Z463" s="22"/>
      <c r="AA463" s="22"/>
      <c r="AB463" s="22"/>
      <c r="AC463" s="22"/>
      <c r="AD463" s="22"/>
      <c r="AE463" s="22"/>
      <c r="AF463" s="22"/>
      <c r="AG463" s="22"/>
      <c r="AH463" s="26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6"/>
      <c r="BA463" s="22"/>
      <c r="BB463" s="22"/>
      <c r="BC463" s="22"/>
      <c r="BD463" s="22"/>
      <c r="BE463" s="22"/>
      <c r="BF463" s="22"/>
      <c r="BG463" s="22"/>
    </row>
    <row r="464" spans="1:59" s="33" customFormat="1" x14ac:dyDescent="0.25">
      <c r="A464" s="22"/>
      <c r="C464" s="22"/>
      <c r="D464" s="47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5"/>
      <c r="Z464" s="22"/>
      <c r="AA464" s="22"/>
      <c r="AB464" s="22"/>
      <c r="AC464" s="22"/>
      <c r="AD464" s="22"/>
      <c r="AE464" s="22"/>
      <c r="AF464" s="22"/>
      <c r="AG464" s="22"/>
      <c r="AH464" s="26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6"/>
      <c r="BA464" s="22"/>
      <c r="BB464" s="22"/>
      <c r="BC464" s="22"/>
      <c r="BD464" s="22"/>
      <c r="BE464" s="22"/>
      <c r="BF464" s="22"/>
      <c r="BG464" s="22"/>
    </row>
    <row r="465" spans="1:59" s="33" customFormat="1" x14ac:dyDescent="0.25">
      <c r="A465" s="22"/>
      <c r="C465" s="22"/>
      <c r="D465" s="47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5"/>
      <c r="Z465" s="22"/>
      <c r="AA465" s="22"/>
      <c r="AB465" s="22"/>
      <c r="AC465" s="22"/>
      <c r="AD465" s="22"/>
      <c r="AE465" s="22"/>
      <c r="AF465" s="22"/>
      <c r="AG465" s="22"/>
      <c r="AH465" s="26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6"/>
      <c r="BA465" s="22"/>
      <c r="BB465" s="22"/>
      <c r="BC465" s="22"/>
      <c r="BD465" s="22"/>
      <c r="BE465" s="22"/>
      <c r="BF465" s="22"/>
      <c r="BG465" s="22"/>
    </row>
    <row r="466" spans="1:59" s="33" customFormat="1" x14ac:dyDescent="0.25">
      <c r="A466" s="22"/>
      <c r="C466" s="22"/>
      <c r="D466" s="47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5"/>
      <c r="Z466" s="22"/>
      <c r="AA466" s="22"/>
      <c r="AB466" s="22"/>
      <c r="AC466" s="22"/>
      <c r="AD466" s="22"/>
      <c r="AE466" s="22"/>
      <c r="AF466" s="22"/>
      <c r="AG466" s="22"/>
      <c r="AH466" s="26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6"/>
      <c r="BA466" s="22"/>
      <c r="BB466" s="22"/>
      <c r="BC466" s="22"/>
      <c r="BD466" s="22"/>
      <c r="BE466" s="22"/>
      <c r="BF466" s="22"/>
      <c r="BG466" s="22"/>
    </row>
    <row r="467" spans="1:59" s="33" customFormat="1" x14ac:dyDescent="0.25">
      <c r="A467" s="22"/>
      <c r="C467" s="22"/>
      <c r="D467" s="47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5"/>
      <c r="Z467" s="22"/>
      <c r="AA467" s="22"/>
      <c r="AB467" s="22"/>
      <c r="AC467" s="22"/>
      <c r="AD467" s="22"/>
      <c r="AE467" s="22"/>
      <c r="AF467" s="22"/>
      <c r="AG467" s="22"/>
      <c r="AH467" s="26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6"/>
      <c r="BA467" s="22"/>
      <c r="BB467" s="22"/>
      <c r="BC467" s="22"/>
      <c r="BD467" s="22"/>
      <c r="BE467" s="22"/>
      <c r="BF467" s="22"/>
      <c r="BG467" s="22"/>
    </row>
    <row r="468" spans="1:59" s="33" customFormat="1" x14ac:dyDescent="0.25">
      <c r="A468" s="22"/>
      <c r="C468" s="22"/>
      <c r="D468" s="47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5"/>
      <c r="Z468" s="22"/>
      <c r="AA468" s="22"/>
      <c r="AB468" s="22"/>
      <c r="AC468" s="22"/>
      <c r="AD468" s="22"/>
      <c r="AE468" s="22"/>
      <c r="AF468" s="22"/>
      <c r="AG468" s="22"/>
      <c r="AH468" s="26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6"/>
      <c r="BA468" s="22"/>
      <c r="BB468" s="22"/>
      <c r="BC468" s="22"/>
      <c r="BD468" s="22"/>
      <c r="BE468" s="22"/>
      <c r="BF468" s="22"/>
      <c r="BG468" s="22"/>
    </row>
    <row r="469" spans="1:59" s="33" customFormat="1" x14ac:dyDescent="0.25">
      <c r="A469" s="22"/>
      <c r="C469" s="22"/>
      <c r="D469" s="47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5"/>
      <c r="Z469" s="22"/>
      <c r="AA469" s="22"/>
      <c r="AB469" s="22"/>
      <c r="AC469" s="22"/>
      <c r="AD469" s="22"/>
      <c r="AE469" s="22"/>
      <c r="AF469" s="22"/>
      <c r="AG469" s="22"/>
      <c r="AH469" s="26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6"/>
      <c r="BA469" s="22"/>
      <c r="BB469" s="22"/>
      <c r="BC469" s="22"/>
      <c r="BD469" s="22"/>
      <c r="BE469" s="22"/>
      <c r="BF469" s="22"/>
      <c r="BG469" s="22"/>
    </row>
    <row r="470" spans="1:59" s="33" customFormat="1" x14ac:dyDescent="0.25">
      <c r="A470" s="22"/>
      <c r="C470" s="22"/>
      <c r="D470" s="47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5"/>
      <c r="Z470" s="22"/>
      <c r="AA470" s="22"/>
      <c r="AB470" s="22"/>
      <c r="AC470" s="22"/>
      <c r="AD470" s="22"/>
      <c r="AE470" s="22"/>
      <c r="AF470" s="22"/>
      <c r="AG470" s="22"/>
      <c r="AH470" s="26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6"/>
      <c r="BA470" s="22"/>
      <c r="BB470" s="22"/>
      <c r="BC470" s="22"/>
      <c r="BD470" s="22"/>
      <c r="BE470" s="22"/>
      <c r="BF470" s="22"/>
      <c r="BG470" s="22"/>
    </row>
    <row r="471" spans="1:59" s="33" customFormat="1" x14ac:dyDescent="0.25">
      <c r="A471" s="22"/>
      <c r="C471" s="22"/>
      <c r="D471" s="47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5"/>
      <c r="Z471" s="22"/>
      <c r="AA471" s="22"/>
      <c r="AB471" s="22"/>
      <c r="AC471" s="22"/>
      <c r="AD471" s="22"/>
      <c r="AE471" s="22"/>
      <c r="AF471" s="22"/>
      <c r="AG471" s="22"/>
      <c r="AH471" s="26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6"/>
      <c r="BA471" s="22"/>
      <c r="BB471" s="22"/>
      <c r="BC471" s="22"/>
      <c r="BD471" s="22"/>
      <c r="BE471" s="22"/>
      <c r="BF471" s="22"/>
      <c r="BG471" s="22"/>
    </row>
    <row r="472" spans="1:59" s="33" customFormat="1" x14ac:dyDescent="0.25">
      <c r="A472" s="22"/>
      <c r="C472" s="22"/>
      <c r="D472" s="47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5"/>
      <c r="Z472" s="22"/>
      <c r="AA472" s="22"/>
      <c r="AB472" s="22"/>
      <c r="AC472" s="22"/>
      <c r="AD472" s="22"/>
      <c r="AE472" s="22"/>
      <c r="AF472" s="22"/>
      <c r="AG472" s="22"/>
      <c r="AH472" s="26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6"/>
      <c r="BA472" s="22"/>
      <c r="BB472" s="22"/>
      <c r="BC472" s="22"/>
      <c r="BD472" s="22"/>
      <c r="BE472" s="22"/>
      <c r="BF472" s="22"/>
      <c r="BG472" s="22"/>
    </row>
    <row r="473" spans="1:59" s="33" customFormat="1" x14ac:dyDescent="0.25">
      <c r="A473" s="22"/>
      <c r="C473" s="22"/>
      <c r="D473" s="47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5"/>
      <c r="Z473" s="22"/>
      <c r="AA473" s="22"/>
      <c r="AB473" s="22"/>
      <c r="AC473" s="22"/>
      <c r="AD473" s="22"/>
      <c r="AE473" s="22"/>
      <c r="AF473" s="22"/>
      <c r="AG473" s="22"/>
      <c r="AH473" s="26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6"/>
      <c r="BA473" s="22"/>
      <c r="BB473" s="22"/>
      <c r="BC473" s="22"/>
      <c r="BD473" s="22"/>
      <c r="BE473" s="22"/>
      <c r="BF473" s="22"/>
      <c r="BG473" s="22"/>
    </row>
    <row r="474" spans="1:59" s="33" customFormat="1" x14ac:dyDescent="0.25">
      <c r="A474" s="22"/>
      <c r="C474" s="22"/>
      <c r="D474" s="47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5"/>
      <c r="Z474" s="22"/>
      <c r="AA474" s="22"/>
      <c r="AB474" s="22"/>
      <c r="AC474" s="22"/>
      <c r="AD474" s="22"/>
      <c r="AE474" s="22"/>
      <c r="AF474" s="22"/>
      <c r="AG474" s="22"/>
      <c r="AH474" s="26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6"/>
      <c r="BA474" s="22"/>
      <c r="BB474" s="22"/>
      <c r="BC474" s="22"/>
      <c r="BD474" s="22"/>
      <c r="BE474" s="22"/>
      <c r="BF474" s="22"/>
      <c r="BG474" s="22"/>
    </row>
    <row r="475" spans="1:59" s="33" customFormat="1" x14ac:dyDescent="0.25">
      <c r="A475" s="22"/>
      <c r="C475" s="22"/>
      <c r="D475" s="47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5"/>
      <c r="Z475" s="22"/>
      <c r="AA475" s="22"/>
      <c r="AB475" s="22"/>
      <c r="AC475" s="22"/>
      <c r="AD475" s="22"/>
      <c r="AE475" s="22"/>
      <c r="AF475" s="22"/>
      <c r="AG475" s="22"/>
      <c r="AH475" s="26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6"/>
      <c r="BA475" s="22"/>
      <c r="BB475" s="22"/>
      <c r="BC475" s="22"/>
      <c r="BD475" s="22"/>
      <c r="BE475" s="22"/>
      <c r="BF475" s="22"/>
      <c r="BG475" s="22"/>
    </row>
    <row r="476" spans="1:59" s="33" customFormat="1" x14ac:dyDescent="0.25">
      <c r="A476" s="22"/>
      <c r="C476" s="22"/>
      <c r="D476" s="47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5"/>
      <c r="Z476" s="22"/>
      <c r="AA476" s="22"/>
      <c r="AB476" s="22"/>
      <c r="AC476" s="22"/>
      <c r="AD476" s="22"/>
      <c r="AE476" s="22"/>
      <c r="AF476" s="22"/>
      <c r="AG476" s="22"/>
      <c r="AH476" s="26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6"/>
      <c r="BA476" s="22"/>
      <c r="BB476" s="22"/>
      <c r="BC476" s="22"/>
      <c r="BD476" s="22"/>
      <c r="BE476" s="22"/>
      <c r="BF476" s="22"/>
      <c r="BG476" s="22"/>
    </row>
    <row r="477" spans="1:59" s="33" customFormat="1" x14ac:dyDescent="0.25">
      <c r="A477" s="22"/>
      <c r="C477" s="22"/>
      <c r="D477" s="47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5"/>
      <c r="Z477" s="22"/>
      <c r="AA477" s="22"/>
      <c r="AB477" s="22"/>
      <c r="AC477" s="22"/>
      <c r="AD477" s="22"/>
      <c r="AE477" s="22"/>
      <c r="AF477" s="22"/>
      <c r="AG477" s="22"/>
      <c r="AH477" s="26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6"/>
      <c r="BA477" s="22"/>
      <c r="BB477" s="22"/>
      <c r="BC477" s="22"/>
      <c r="BD477" s="22"/>
      <c r="BE477" s="22"/>
      <c r="BF477" s="22"/>
      <c r="BG477" s="22"/>
    </row>
    <row r="478" spans="1:59" s="33" customFormat="1" x14ac:dyDescent="0.25">
      <c r="A478" s="22"/>
      <c r="C478" s="22"/>
      <c r="D478" s="47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5"/>
      <c r="Z478" s="22"/>
      <c r="AA478" s="22"/>
      <c r="AB478" s="22"/>
      <c r="AC478" s="22"/>
      <c r="AD478" s="22"/>
      <c r="AE478" s="22"/>
      <c r="AF478" s="22"/>
      <c r="AG478" s="22"/>
      <c r="AH478" s="26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6"/>
      <c r="BA478" s="22"/>
      <c r="BB478" s="22"/>
      <c r="BC478" s="22"/>
      <c r="BD478" s="22"/>
      <c r="BE478" s="22"/>
      <c r="BF478" s="22"/>
      <c r="BG478" s="22"/>
    </row>
    <row r="479" spans="1:59" s="33" customFormat="1" x14ac:dyDescent="0.25">
      <c r="A479" s="22"/>
      <c r="C479" s="22"/>
      <c r="D479" s="47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5"/>
      <c r="Z479" s="22"/>
      <c r="AA479" s="22"/>
      <c r="AB479" s="22"/>
      <c r="AC479" s="22"/>
      <c r="AD479" s="22"/>
      <c r="AE479" s="22"/>
      <c r="AF479" s="22"/>
      <c r="AG479" s="22"/>
      <c r="AH479" s="26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6"/>
      <c r="BA479" s="22"/>
      <c r="BB479" s="22"/>
      <c r="BC479" s="22"/>
      <c r="BD479" s="22"/>
      <c r="BE479" s="22"/>
      <c r="BF479" s="22"/>
      <c r="BG479" s="22"/>
    </row>
    <row r="480" spans="1:59" s="33" customFormat="1" x14ac:dyDescent="0.25">
      <c r="A480" s="22"/>
      <c r="C480" s="22"/>
      <c r="D480" s="47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5"/>
      <c r="Z480" s="22"/>
      <c r="AA480" s="22"/>
      <c r="AB480" s="22"/>
      <c r="AC480" s="22"/>
      <c r="AD480" s="22"/>
      <c r="AE480" s="22"/>
      <c r="AF480" s="22"/>
      <c r="AG480" s="22"/>
      <c r="AH480" s="26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6"/>
      <c r="BA480" s="22"/>
      <c r="BB480" s="22"/>
      <c r="BC480" s="22"/>
      <c r="BD480" s="22"/>
      <c r="BE480" s="22"/>
      <c r="BF480" s="22"/>
      <c r="BG480" s="22"/>
    </row>
    <row r="481" spans="1:59" s="33" customFormat="1" x14ac:dyDescent="0.25">
      <c r="A481" s="22"/>
      <c r="C481" s="22"/>
      <c r="D481" s="47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5"/>
      <c r="Z481" s="22"/>
      <c r="AA481" s="22"/>
      <c r="AB481" s="22"/>
      <c r="AC481" s="22"/>
      <c r="AD481" s="22"/>
      <c r="AE481" s="22"/>
      <c r="AF481" s="22"/>
      <c r="AG481" s="22"/>
      <c r="AH481" s="26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6"/>
      <c r="BA481" s="22"/>
      <c r="BB481" s="22"/>
      <c r="BC481" s="22"/>
      <c r="BD481" s="22"/>
      <c r="BE481" s="22"/>
      <c r="BF481" s="22"/>
      <c r="BG481" s="22"/>
    </row>
    <row r="482" spans="1:59" s="33" customFormat="1" x14ac:dyDescent="0.25">
      <c r="A482" s="22"/>
      <c r="C482" s="22"/>
      <c r="D482" s="47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5"/>
      <c r="Z482" s="22"/>
      <c r="AA482" s="22"/>
      <c r="AB482" s="22"/>
      <c r="AC482" s="22"/>
      <c r="AD482" s="22"/>
      <c r="AE482" s="22"/>
      <c r="AF482" s="22"/>
      <c r="AG482" s="22"/>
      <c r="AH482" s="26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6"/>
      <c r="BA482" s="22"/>
      <c r="BB482" s="22"/>
      <c r="BC482" s="22"/>
      <c r="BD482" s="22"/>
      <c r="BE482" s="22"/>
      <c r="BF482" s="22"/>
      <c r="BG482" s="22"/>
    </row>
    <row r="483" spans="1:59" s="33" customFormat="1" x14ac:dyDescent="0.25">
      <c r="A483" s="22"/>
      <c r="C483" s="22"/>
      <c r="D483" s="47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5"/>
      <c r="Z483" s="22"/>
      <c r="AA483" s="22"/>
      <c r="AB483" s="22"/>
      <c r="AC483" s="22"/>
      <c r="AD483" s="22"/>
      <c r="AE483" s="22"/>
      <c r="AF483" s="22"/>
      <c r="AG483" s="22"/>
      <c r="AH483" s="26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6"/>
      <c r="BA483" s="22"/>
      <c r="BB483" s="22"/>
      <c r="BC483" s="22"/>
      <c r="BD483" s="22"/>
      <c r="BE483" s="22"/>
      <c r="BF483" s="22"/>
      <c r="BG483" s="22"/>
    </row>
    <row r="484" spans="1:59" s="33" customFormat="1" x14ac:dyDescent="0.25">
      <c r="A484" s="22"/>
      <c r="C484" s="22"/>
      <c r="D484" s="47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5"/>
      <c r="Z484" s="22"/>
      <c r="AA484" s="22"/>
      <c r="AB484" s="22"/>
      <c r="AC484" s="22"/>
      <c r="AD484" s="22"/>
      <c r="AE484" s="22"/>
      <c r="AF484" s="22"/>
      <c r="AG484" s="22"/>
      <c r="AH484" s="26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6"/>
      <c r="BA484" s="22"/>
      <c r="BB484" s="22"/>
      <c r="BC484" s="22"/>
      <c r="BD484" s="22"/>
      <c r="BE484" s="22"/>
      <c r="BF484" s="22"/>
      <c r="BG484" s="22"/>
    </row>
    <row r="485" spans="1:59" s="33" customFormat="1" x14ac:dyDescent="0.25">
      <c r="A485" s="22"/>
      <c r="C485" s="22"/>
      <c r="D485" s="47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5"/>
      <c r="Z485" s="22"/>
      <c r="AA485" s="22"/>
      <c r="AB485" s="22"/>
      <c r="AC485" s="22"/>
      <c r="AD485" s="22"/>
      <c r="AE485" s="22"/>
      <c r="AF485" s="22"/>
      <c r="AG485" s="22"/>
      <c r="AH485" s="26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6"/>
      <c r="BA485" s="22"/>
      <c r="BB485" s="22"/>
      <c r="BC485" s="22"/>
      <c r="BD485" s="22"/>
      <c r="BE485" s="22"/>
      <c r="BF485" s="22"/>
      <c r="BG485" s="22"/>
    </row>
    <row r="486" spans="1:59" s="33" customFormat="1" x14ac:dyDescent="0.25">
      <c r="A486" s="22"/>
      <c r="C486" s="22"/>
      <c r="D486" s="47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5"/>
      <c r="Z486" s="22"/>
      <c r="AA486" s="22"/>
      <c r="AB486" s="22"/>
      <c r="AC486" s="22"/>
      <c r="AD486" s="22"/>
      <c r="AE486" s="22"/>
      <c r="AF486" s="22"/>
      <c r="AG486" s="22"/>
      <c r="AH486" s="26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6"/>
      <c r="BA486" s="22"/>
      <c r="BB486" s="22"/>
      <c r="BC486" s="22"/>
      <c r="BD486" s="22"/>
      <c r="BE486" s="22"/>
      <c r="BF486" s="22"/>
      <c r="BG486" s="22"/>
    </row>
    <row r="487" spans="1:59" s="33" customFormat="1" x14ac:dyDescent="0.25">
      <c r="A487" s="22"/>
      <c r="C487" s="22"/>
      <c r="D487" s="47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5"/>
      <c r="Z487" s="22"/>
      <c r="AA487" s="22"/>
      <c r="AB487" s="22"/>
      <c r="AC487" s="22"/>
      <c r="AD487" s="22"/>
      <c r="AE487" s="22"/>
      <c r="AF487" s="22"/>
      <c r="AG487" s="22"/>
      <c r="AH487" s="26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6"/>
      <c r="BA487" s="22"/>
      <c r="BB487" s="22"/>
      <c r="BC487" s="22"/>
      <c r="BD487" s="22"/>
      <c r="BE487" s="22"/>
      <c r="BF487" s="22"/>
      <c r="BG487" s="22"/>
    </row>
    <row r="488" spans="1:59" s="33" customFormat="1" x14ac:dyDescent="0.25">
      <c r="A488" s="22"/>
      <c r="C488" s="22"/>
      <c r="D488" s="47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5"/>
      <c r="Z488" s="22"/>
      <c r="AA488" s="22"/>
      <c r="AB488" s="22"/>
      <c r="AC488" s="22"/>
      <c r="AD488" s="22"/>
      <c r="AE488" s="22"/>
      <c r="AF488" s="22"/>
      <c r="AG488" s="22"/>
      <c r="AH488" s="26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6"/>
      <c r="BA488" s="22"/>
      <c r="BB488" s="22"/>
      <c r="BC488" s="22"/>
      <c r="BD488" s="22"/>
      <c r="BE488" s="22"/>
      <c r="BF488" s="22"/>
      <c r="BG488" s="22"/>
    </row>
    <row r="489" spans="1:59" s="33" customFormat="1" x14ac:dyDescent="0.25">
      <c r="A489" s="22"/>
      <c r="C489" s="22"/>
      <c r="D489" s="47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5"/>
      <c r="Z489" s="22"/>
      <c r="AA489" s="22"/>
      <c r="AB489" s="22"/>
      <c r="AC489" s="22"/>
      <c r="AD489" s="22"/>
      <c r="AE489" s="22"/>
      <c r="AF489" s="22"/>
      <c r="AG489" s="22"/>
      <c r="AH489" s="26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6"/>
      <c r="BA489" s="22"/>
      <c r="BB489" s="22"/>
      <c r="BC489" s="22"/>
      <c r="BD489" s="22"/>
      <c r="BE489" s="22"/>
      <c r="BF489" s="22"/>
      <c r="BG489" s="22"/>
    </row>
    <row r="490" spans="1:59" s="33" customFormat="1" x14ac:dyDescent="0.25">
      <c r="A490" s="22"/>
      <c r="C490" s="22"/>
      <c r="D490" s="47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5"/>
      <c r="Z490" s="22"/>
      <c r="AA490" s="22"/>
      <c r="AB490" s="22"/>
      <c r="AC490" s="22"/>
      <c r="AD490" s="22"/>
      <c r="AE490" s="22"/>
      <c r="AF490" s="22"/>
      <c r="AG490" s="22"/>
      <c r="AH490" s="26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6"/>
      <c r="BA490" s="22"/>
      <c r="BB490" s="22"/>
      <c r="BC490" s="22"/>
      <c r="BD490" s="22"/>
      <c r="BE490" s="22"/>
      <c r="BF490" s="22"/>
      <c r="BG490" s="22"/>
    </row>
    <row r="491" spans="1:59" s="33" customFormat="1" x14ac:dyDescent="0.25">
      <c r="A491" s="22"/>
      <c r="C491" s="22"/>
      <c r="D491" s="47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5"/>
      <c r="Z491" s="22"/>
      <c r="AA491" s="22"/>
      <c r="AB491" s="22"/>
      <c r="AC491" s="22"/>
      <c r="AD491" s="22"/>
      <c r="AE491" s="22"/>
      <c r="AF491" s="22"/>
      <c r="AG491" s="22"/>
      <c r="AH491" s="26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6"/>
      <c r="BA491" s="22"/>
      <c r="BB491" s="22"/>
      <c r="BC491" s="22"/>
      <c r="BD491" s="22"/>
      <c r="BE491" s="22"/>
      <c r="BF491" s="22"/>
      <c r="BG491" s="22"/>
    </row>
    <row r="492" spans="1:59" s="33" customFormat="1" x14ac:dyDescent="0.25">
      <c r="A492" s="22"/>
      <c r="C492" s="22"/>
      <c r="D492" s="47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5"/>
      <c r="Z492" s="22"/>
      <c r="AA492" s="22"/>
      <c r="AB492" s="22"/>
      <c r="AC492" s="22"/>
      <c r="AD492" s="22"/>
      <c r="AE492" s="22"/>
      <c r="AF492" s="22"/>
      <c r="AG492" s="22"/>
      <c r="AH492" s="26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6"/>
      <c r="BA492" s="22"/>
      <c r="BB492" s="22"/>
      <c r="BC492" s="22"/>
      <c r="BD492" s="22"/>
      <c r="BE492" s="22"/>
      <c r="BF492" s="22"/>
      <c r="BG492" s="22"/>
    </row>
    <row r="493" spans="1:59" s="33" customFormat="1" x14ac:dyDescent="0.25">
      <c r="A493" s="22"/>
      <c r="C493" s="22"/>
      <c r="D493" s="47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5"/>
      <c r="Z493" s="22"/>
      <c r="AA493" s="22"/>
      <c r="AB493" s="22"/>
      <c r="AC493" s="22"/>
      <c r="AD493" s="22"/>
      <c r="AE493" s="22"/>
      <c r="AF493" s="22"/>
      <c r="AG493" s="22"/>
      <c r="AH493" s="26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6"/>
      <c r="BA493" s="22"/>
      <c r="BB493" s="22"/>
      <c r="BC493" s="22"/>
      <c r="BD493" s="22"/>
      <c r="BE493" s="22"/>
      <c r="BF493" s="22"/>
      <c r="BG493" s="22"/>
    </row>
    <row r="494" spans="1:59" s="33" customFormat="1" x14ac:dyDescent="0.25">
      <c r="A494" s="22"/>
      <c r="C494" s="22"/>
      <c r="D494" s="47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5"/>
      <c r="Z494" s="22"/>
      <c r="AA494" s="22"/>
      <c r="AB494" s="22"/>
      <c r="AC494" s="22"/>
      <c r="AD494" s="22"/>
      <c r="AE494" s="22"/>
      <c r="AF494" s="22"/>
      <c r="AG494" s="22"/>
      <c r="AH494" s="26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6"/>
      <c r="BA494" s="22"/>
      <c r="BB494" s="22"/>
      <c r="BC494" s="22"/>
      <c r="BD494" s="22"/>
      <c r="BE494" s="22"/>
      <c r="BF494" s="22"/>
      <c r="BG494" s="22"/>
    </row>
    <row r="495" spans="1:59" s="33" customFormat="1" x14ac:dyDescent="0.25">
      <c r="A495" s="22"/>
      <c r="C495" s="22"/>
      <c r="D495" s="47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5"/>
      <c r="Z495" s="22"/>
      <c r="AA495" s="22"/>
      <c r="AB495" s="22"/>
      <c r="AC495" s="22"/>
      <c r="AD495" s="22"/>
      <c r="AE495" s="22"/>
      <c r="AF495" s="22"/>
      <c r="AG495" s="22"/>
      <c r="AH495" s="26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6"/>
      <c r="BA495" s="22"/>
      <c r="BB495" s="22"/>
      <c r="BC495" s="22"/>
      <c r="BD495" s="22"/>
      <c r="BE495" s="22"/>
      <c r="BF495" s="22"/>
      <c r="BG495" s="22"/>
    </row>
    <row r="496" spans="1:59" s="33" customFormat="1" x14ac:dyDescent="0.25">
      <c r="A496" s="22"/>
      <c r="C496" s="22"/>
      <c r="D496" s="47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5"/>
      <c r="Z496" s="22"/>
      <c r="AA496" s="22"/>
      <c r="AB496" s="22"/>
      <c r="AC496" s="22"/>
      <c r="AD496" s="22"/>
      <c r="AE496" s="22"/>
      <c r="AF496" s="22"/>
      <c r="AG496" s="22"/>
      <c r="AH496" s="26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6"/>
      <c r="BA496" s="22"/>
      <c r="BB496" s="22"/>
      <c r="BC496" s="22"/>
      <c r="BD496" s="22"/>
      <c r="BE496" s="22"/>
      <c r="BF496" s="22"/>
      <c r="BG496" s="22"/>
    </row>
    <row r="497" spans="1:59" s="33" customFormat="1" x14ac:dyDescent="0.25">
      <c r="A497" s="22"/>
      <c r="C497" s="22"/>
      <c r="D497" s="47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5"/>
      <c r="Z497" s="22"/>
      <c r="AA497" s="22"/>
      <c r="AB497" s="22"/>
      <c r="AC497" s="22"/>
      <c r="AD497" s="22"/>
      <c r="AE497" s="22"/>
      <c r="AF497" s="22"/>
      <c r="AG497" s="22"/>
      <c r="AH497" s="26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6"/>
      <c r="BA497" s="22"/>
      <c r="BB497" s="22"/>
      <c r="BC497" s="22"/>
      <c r="BD497" s="22"/>
      <c r="BE497" s="22"/>
      <c r="BF497" s="22"/>
      <c r="BG497" s="22"/>
    </row>
    <row r="498" spans="1:59" s="33" customFormat="1" x14ac:dyDescent="0.25">
      <c r="A498" s="22"/>
      <c r="C498" s="22"/>
      <c r="D498" s="47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5"/>
      <c r="Z498" s="22"/>
      <c r="AA498" s="22"/>
      <c r="AB498" s="22"/>
      <c r="AC498" s="22"/>
      <c r="AD498" s="22"/>
      <c r="AE498" s="22"/>
      <c r="AF498" s="22"/>
      <c r="AG498" s="22"/>
      <c r="AH498" s="26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6"/>
      <c r="BA498" s="22"/>
      <c r="BB498" s="22"/>
      <c r="BC498" s="22"/>
      <c r="BD498" s="22"/>
      <c r="BE498" s="22"/>
      <c r="BF498" s="22"/>
      <c r="BG498" s="22"/>
    </row>
    <row r="499" spans="1:59" s="33" customFormat="1" x14ac:dyDescent="0.25">
      <c r="A499" s="22"/>
      <c r="C499" s="22"/>
      <c r="D499" s="47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5"/>
      <c r="Z499" s="22"/>
      <c r="AA499" s="22"/>
      <c r="AB499" s="22"/>
      <c r="AC499" s="22"/>
      <c r="AD499" s="22"/>
      <c r="AE499" s="22"/>
      <c r="AF499" s="22"/>
      <c r="AG499" s="22"/>
      <c r="AH499" s="26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6"/>
      <c r="BA499" s="22"/>
      <c r="BB499" s="22"/>
      <c r="BC499" s="22"/>
      <c r="BD499" s="22"/>
      <c r="BE499" s="22"/>
      <c r="BF499" s="22"/>
      <c r="BG499" s="22"/>
    </row>
    <row r="500" spans="1:59" s="33" customFormat="1" x14ac:dyDescent="0.25">
      <c r="A500" s="22"/>
      <c r="C500" s="22"/>
      <c r="D500" s="47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5"/>
      <c r="Z500" s="22"/>
      <c r="AA500" s="22"/>
      <c r="AB500" s="22"/>
      <c r="AC500" s="22"/>
      <c r="AD500" s="22"/>
      <c r="AE500" s="22"/>
      <c r="AF500" s="22"/>
      <c r="AG500" s="22"/>
      <c r="AH500" s="26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6"/>
      <c r="BA500" s="22"/>
      <c r="BB500" s="22"/>
      <c r="BC500" s="22"/>
      <c r="BD500" s="22"/>
      <c r="BE500" s="22"/>
      <c r="BF500" s="22"/>
      <c r="BG500" s="22"/>
    </row>
    <row r="501" spans="1:59" s="33" customFormat="1" x14ac:dyDescent="0.25">
      <c r="A501" s="22"/>
      <c r="C501" s="22"/>
      <c r="D501" s="47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5"/>
      <c r="Z501" s="22"/>
      <c r="AA501" s="22"/>
      <c r="AB501" s="22"/>
      <c r="AC501" s="22"/>
      <c r="AD501" s="22"/>
      <c r="AE501" s="22"/>
      <c r="AF501" s="22"/>
      <c r="AG501" s="22"/>
      <c r="AH501" s="26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6"/>
      <c r="BA501" s="22"/>
      <c r="BB501" s="22"/>
      <c r="BC501" s="22"/>
      <c r="BD501" s="22"/>
      <c r="BE501" s="22"/>
      <c r="BF501" s="22"/>
      <c r="BG501" s="22"/>
    </row>
    <row r="502" spans="1:59" s="33" customFormat="1" x14ac:dyDescent="0.25">
      <c r="A502" s="22"/>
      <c r="C502" s="22"/>
      <c r="D502" s="47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5"/>
      <c r="Z502" s="22"/>
      <c r="AA502" s="22"/>
      <c r="AB502" s="22"/>
      <c r="AC502" s="22"/>
      <c r="AD502" s="22"/>
      <c r="AE502" s="22"/>
      <c r="AF502" s="22"/>
      <c r="AG502" s="22"/>
      <c r="AH502" s="26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6"/>
      <c r="BA502" s="22"/>
      <c r="BB502" s="22"/>
      <c r="BC502" s="22"/>
      <c r="BD502" s="22"/>
      <c r="BE502" s="22"/>
      <c r="BF502" s="22"/>
      <c r="BG502" s="22"/>
    </row>
    <row r="503" spans="1:59" s="33" customFormat="1" x14ac:dyDescent="0.25">
      <c r="A503" s="22"/>
      <c r="C503" s="22"/>
      <c r="D503" s="47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5"/>
      <c r="Z503" s="22"/>
      <c r="AA503" s="22"/>
      <c r="AB503" s="22"/>
      <c r="AC503" s="22"/>
      <c r="AD503" s="22"/>
      <c r="AE503" s="22"/>
      <c r="AF503" s="22"/>
      <c r="AG503" s="22"/>
      <c r="AH503" s="26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6"/>
      <c r="BA503" s="22"/>
      <c r="BB503" s="22"/>
      <c r="BC503" s="22"/>
      <c r="BD503" s="22"/>
      <c r="BE503" s="22"/>
      <c r="BF503" s="22"/>
      <c r="BG503" s="22"/>
    </row>
    <row r="504" spans="1:59" s="33" customFormat="1" x14ac:dyDescent="0.25">
      <c r="A504" s="22"/>
      <c r="C504" s="22"/>
      <c r="D504" s="47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5"/>
      <c r="Z504" s="22"/>
      <c r="AA504" s="22"/>
      <c r="AB504" s="22"/>
      <c r="AC504" s="22"/>
      <c r="AD504" s="22"/>
      <c r="AE504" s="22"/>
      <c r="AF504" s="22"/>
      <c r="AG504" s="22"/>
      <c r="AH504" s="26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6"/>
      <c r="BA504" s="22"/>
      <c r="BB504" s="22"/>
      <c r="BC504" s="22"/>
      <c r="BD504" s="22"/>
      <c r="BE504" s="22"/>
      <c r="BF504" s="22"/>
      <c r="BG504" s="22"/>
    </row>
    <row r="505" spans="1:59" s="33" customFormat="1" x14ac:dyDescent="0.25">
      <c r="A505" s="22"/>
      <c r="C505" s="22"/>
      <c r="D505" s="47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5"/>
      <c r="Z505" s="22"/>
      <c r="AA505" s="22"/>
      <c r="AB505" s="22"/>
      <c r="AC505" s="22"/>
      <c r="AD505" s="22"/>
      <c r="AE505" s="22"/>
      <c r="AF505" s="22"/>
      <c r="AG505" s="22"/>
      <c r="AH505" s="26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6"/>
      <c r="BA505" s="22"/>
      <c r="BB505" s="22"/>
      <c r="BC505" s="22"/>
      <c r="BD505" s="22"/>
      <c r="BE505" s="22"/>
      <c r="BF505" s="22"/>
      <c r="BG505" s="22"/>
    </row>
    <row r="506" spans="1:59" s="33" customFormat="1" x14ac:dyDescent="0.25">
      <c r="A506" s="22"/>
      <c r="C506" s="22"/>
      <c r="D506" s="47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5"/>
      <c r="Z506" s="22"/>
      <c r="AA506" s="22"/>
      <c r="AB506" s="22"/>
      <c r="AC506" s="22"/>
      <c r="AD506" s="22"/>
      <c r="AE506" s="22"/>
      <c r="AF506" s="22"/>
      <c r="AG506" s="22"/>
      <c r="AH506" s="26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6"/>
      <c r="BA506" s="22"/>
      <c r="BB506" s="22"/>
      <c r="BC506" s="22"/>
      <c r="BD506" s="22"/>
      <c r="BE506" s="22"/>
      <c r="BF506" s="22"/>
      <c r="BG506" s="22"/>
    </row>
    <row r="507" spans="1:59" s="33" customFormat="1" x14ac:dyDescent="0.25">
      <c r="A507" s="22"/>
      <c r="C507" s="22"/>
      <c r="D507" s="47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5"/>
      <c r="Z507" s="22"/>
      <c r="AA507" s="22"/>
      <c r="AB507" s="22"/>
      <c r="AC507" s="22"/>
      <c r="AD507" s="22"/>
      <c r="AE507" s="22"/>
      <c r="AF507" s="22"/>
      <c r="AG507" s="22"/>
      <c r="AH507" s="26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6"/>
      <c r="BA507" s="22"/>
      <c r="BB507" s="22"/>
      <c r="BC507" s="22"/>
      <c r="BD507" s="22"/>
      <c r="BE507" s="22"/>
      <c r="BF507" s="22"/>
      <c r="BG507" s="22"/>
    </row>
    <row r="508" spans="1:59" s="33" customFormat="1" x14ac:dyDescent="0.25">
      <c r="A508" s="22"/>
      <c r="C508" s="22"/>
      <c r="D508" s="47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5"/>
      <c r="Z508" s="22"/>
      <c r="AA508" s="22"/>
      <c r="AB508" s="22"/>
      <c r="AC508" s="22"/>
      <c r="AD508" s="22"/>
      <c r="AE508" s="22"/>
      <c r="AF508" s="22"/>
      <c r="AG508" s="22"/>
      <c r="AH508" s="26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6"/>
      <c r="BA508" s="22"/>
      <c r="BB508" s="22"/>
      <c r="BC508" s="22"/>
      <c r="BD508" s="22"/>
      <c r="BE508" s="22"/>
      <c r="BF508" s="22"/>
      <c r="BG508" s="22"/>
    </row>
    <row r="509" spans="1:59" s="33" customFormat="1" x14ac:dyDescent="0.25">
      <c r="A509" s="22"/>
      <c r="C509" s="22"/>
      <c r="D509" s="47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5"/>
      <c r="Z509" s="22"/>
      <c r="AA509" s="22"/>
      <c r="AB509" s="22"/>
      <c r="AC509" s="22"/>
      <c r="AD509" s="22"/>
      <c r="AE509" s="22"/>
      <c r="AF509" s="22"/>
      <c r="AG509" s="22"/>
      <c r="AH509" s="26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6"/>
      <c r="BA509" s="22"/>
      <c r="BB509" s="22"/>
      <c r="BC509" s="22"/>
      <c r="BD509" s="22"/>
      <c r="BE509" s="22"/>
      <c r="BF509" s="22"/>
      <c r="BG509" s="22"/>
    </row>
    <row r="510" spans="1:59" s="33" customFormat="1" x14ac:dyDescent="0.25">
      <c r="A510" s="22"/>
      <c r="C510" s="22"/>
      <c r="D510" s="47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5"/>
      <c r="Z510" s="22"/>
      <c r="AA510" s="22"/>
      <c r="AB510" s="22"/>
      <c r="AC510" s="22"/>
      <c r="AD510" s="22"/>
      <c r="AE510" s="22"/>
      <c r="AF510" s="22"/>
      <c r="AG510" s="22"/>
      <c r="AH510" s="26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6"/>
      <c r="BA510" s="22"/>
      <c r="BB510" s="22"/>
      <c r="BC510" s="22"/>
      <c r="BD510" s="22"/>
      <c r="BE510" s="22"/>
      <c r="BF510" s="22"/>
      <c r="BG510" s="22"/>
    </row>
    <row r="511" spans="1:59" s="33" customFormat="1" x14ac:dyDescent="0.25">
      <c r="A511" s="22"/>
      <c r="C511" s="22"/>
      <c r="D511" s="47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5"/>
      <c r="Z511" s="22"/>
      <c r="AA511" s="22"/>
      <c r="AB511" s="22"/>
      <c r="AC511" s="22"/>
      <c r="AD511" s="22"/>
      <c r="AE511" s="22"/>
      <c r="AF511" s="22"/>
      <c r="AG511" s="22"/>
      <c r="AH511" s="26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6"/>
      <c r="BA511" s="22"/>
      <c r="BB511" s="22"/>
      <c r="BC511" s="22"/>
      <c r="BD511" s="22"/>
      <c r="BE511" s="22"/>
      <c r="BF511" s="22"/>
      <c r="BG511" s="22"/>
    </row>
    <row r="512" spans="1:59" s="33" customFormat="1" x14ac:dyDescent="0.25">
      <c r="A512" s="22"/>
      <c r="C512" s="22"/>
      <c r="D512" s="47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5"/>
      <c r="Z512" s="22"/>
      <c r="AA512" s="22"/>
      <c r="AB512" s="22"/>
      <c r="AC512" s="22"/>
      <c r="AD512" s="22"/>
      <c r="AE512" s="22"/>
      <c r="AF512" s="22"/>
      <c r="AG512" s="22"/>
      <c r="AH512" s="26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6"/>
      <c r="BA512" s="22"/>
      <c r="BB512" s="22"/>
      <c r="BC512" s="22"/>
      <c r="BD512" s="22"/>
      <c r="BE512" s="22"/>
      <c r="BF512" s="22"/>
      <c r="BG512" s="22"/>
    </row>
    <row r="513" spans="1:59" s="33" customFormat="1" x14ac:dyDescent="0.25">
      <c r="A513" s="22"/>
      <c r="C513" s="22"/>
      <c r="D513" s="47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5"/>
      <c r="Z513" s="22"/>
      <c r="AA513" s="22"/>
      <c r="AB513" s="22"/>
      <c r="AC513" s="22"/>
      <c r="AD513" s="22"/>
      <c r="AE513" s="22"/>
      <c r="AF513" s="22"/>
      <c r="AG513" s="22"/>
      <c r="AH513" s="26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6"/>
      <c r="BA513" s="22"/>
      <c r="BB513" s="22"/>
      <c r="BC513" s="22"/>
      <c r="BD513" s="22"/>
      <c r="BE513" s="22"/>
      <c r="BF513" s="22"/>
      <c r="BG513" s="22"/>
    </row>
    <row r="514" spans="1:59" s="33" customFormat="1" x14ac:dyDescent="0.25">
      <c r="A514" s="22"/>
      <c r="C514" s="22"/>
      <c r="D514" s="47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5"/>
      <c r="Z514" s="22"/>
      <c r="AA514" s="22"/>
      <c r="AB514" s="22"/>
      <c r="AC514" s="22"/>
      <c r="AD514" s="22"/>
      <c r="AE514" s="22"/>
      <c r="AF514" s="22"/>
      <c r="AG514" s="22"/>
      <c r="AH514" s="26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6"/>
      <c r="BA514" s="22"/>
      <c r="BB514" s="22"/>
      <c r="BC514" s="22"/>
      <c r="BD514" s="22"/>
      <c r="BE514" s="22"/>
      <c r="BF514" s="22"/>
      <c r="BG514" s="22"/>
    </row>
    <row r="515" spans="1:59" s="33" customFormat="1" x14ac:dyDescent="0.25">
      <c r="A515" s="22"/>
      <c r="C515" s="22"/>
      <c r="D515" s="47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5"/>
      <c r="Z515" s="22"/>
      <c r="AA515" s="22"/>
      <c r="AB515" s="22"/>
      <c r="AC515" s="22"/>
      <c r="AD515" s="22"/>
      <c r="AE515" s="22"/>
      <c r="AF515" s="22"/>
      <c r="AG515" s="22"/>
      <c r="AH515" s="26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6"/>
      <c r="BA515" s="22"/>
      <c r="BB515" s="22"/>
      <c r="BC515" s="22"/>
      <c r="BD515" s="22"/>
      <c r="BE515" s="22"/>
      <c r="BF515" s="22"/>
      <c r="BG515" s="22"/>
    </row>
    <row r="516" spans="1:59" s="33" customFormat="1" x14ac:dyDescent="0.25">
      <c r="A516" s="22"/>
      <c r="C516" s="22"/>
      <c r="D516" s="47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5"/>
      <c r="Z516" s="22"/>
      <c r="AA516" s="22"/>
      <c r="AB516" s="22"/>
      <c r="AC516" s="22"/>
      <c r="AD516" s="22"/>
      <c r="AE516" s="22"/>
      <c r="AF516" s="22"/>
      <c r="AG516" s="22"/>
      <c r="AH516" s="26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6"/>
      <c r="BA516" s="22"/>
      <c r="BB516" s="22"/>
      <c r="BC516" s="22"/>
      <c r="BD516" s="22"/>
      <c r="BE516" s="22"/>
      <c r="BF516" s="22"/>
      <c r="BG516" s="22"/>
    </row>
    <row r="517" spans="1:59" s="33" customFormat="1" x14ac:dyDescent="0.25">
      <c r="A517" s="22"/>
      <c r="C517" s="22"/>
      <c r="D517" s="47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5"/>
      <c r="Z517" s="22"/>
      <c r="AA517" s="22"/>
      <c r="AB517" s="22"/>
      <c r="AC517" s="22"/>
      <c r="AD517" s="22"/>
      <c r="AE517" s="22"/>
      <c r="AF517" s="22"/>
      <c r="AG517" s="22"/>
      <c r="AH517" s="26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6"/>
      <c r="BA517" s="22"/>
      <c r="BB517" s="22"/>
      <c r="BC517" s="22"/>
      <c r="BD517" s="22"/>
      <c r="BE517" s="22"/>
      <c r="BF517" s="22"/>
      <c r="BG517" s="22"/>
    </row>
    <row r="518" spans="1:59" s="33" customFormat="1" x14ac:dyDescent="0.25">
      <c r="A518" s="22"/>
      <c r="C518" s="22"/>
      <c r="D518" s="47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5"/>
      <c r="Z518" s="22"/>
      <c r="AA518" s="22"/>
      <c r="AB518" s="22"/>
      <c r="AC518" s="22"/>
      <c r="AD518" s="22"/>
      <c r="AE518" s="22"/>
      <c r="AF518" s="22"/>
      <c r="AG518" s="22"/>
      <c r="AH518" s="26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6"/>
      <c r="BA518" s="22"/>
      <c r="BB518" s="22"/>
      <c r="BC518" s="22"/>
      <c r="BD518" s="22"/>
      <c r="BE518" s="22"/>
      <c r="BF518" s="22"/>
      <c r="BG518" s="22"/>
    </row>
    <row r="519" spans="1:59" s="33" customFormat="1" x14ac:dyDescent="0.25">
      <c r="A519" s="22"/>
      <c r="C519" s="22"/>
      <c r="D519" s="47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5"/>
      <c r="Z519" s="22"/>
      <c r="AA519" s="22"/>
      <c r="AB519" s="22"/>
      <c r="AC519" s="22"/>
      <c r="AD519" s="22"/>
      <c r="AE519" s="22"/>
      <c r="AF519" s="22"/>
      <c r="AG519" s="22"/>
      <c r="AH519" s="26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6"/>
      <c r="BA519" s="22"/>
      <c r="BB519" s="22"/>
      <c r="BC519" s="22"/>
      <c r="BD519" s="22"/>
      <c r="BE519" s="22"/>
      <c r="BF519" s="22"/>
      <c r="BG519" s="22"/>
    </row>
    <row r="520" spans="1:59" s="33" customFormat="1" x14ac:dyDescent="0.25">
      <c r="A520" s="22"/>
      <c r="C520" s="22"/>
      <c r="D520" s="47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5"/>
      <c r="Z520" s="22"/>
      <c r="AA520" s="22"/>
      <c r="AB520" s="22"/>
      <c r="AC520" s="22"/>
      <c r="AD520" s="22"/>
      <c r="AE520" s="22"/>
      <c r="AF520" s="22"/>
      <c r="AG520" s="22"/>
      <c r="AH520" s="26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6"/>
      <c r="BA520" s="22"/>
      <c r="BB520" s="22"/>
      <c r="BC520" s="22"/>
      <c r="BD520" s="22"/>
      <c r="BE520" s="22"/>
      <c r="BF520" s="22"/>
      <c r="BG520" s="22"/>
    </row>
    <row r="521" spans="1:59" s="33" customFormat="1" x14ac:dyDescent="0.25">
      <c r="A521" s="22"/>
      <c r="C521" s="22"/>
      <c r="D521" s="47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5"/>
      <c r="Z521" s="22"/>
      <c r="AA521" s="22"/>
      <c r="AB521" s="22"/>
      <c r="AC521" s="22"/>
      <c r="AD521" s="22"/>
      <c r="AE521" s="22"/>
      <c r="AF521" s="22"/>
      <c r="AG521" s="22"/>
      <c r="AH521" s="26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6"/>
      <c r="BA521" s="22"/>
      <c r="BB521" s="22"/>
      <c r="BC521" s="22"/>
      <c r="BD521" s="22"/>
      <c r="BE521" s="22"/>
      <c r="BF521" s="22"/>
      <c r="BG521" s="22"/>
    </row>
    <row r="522" spans="1:59" s="33" customFormat="1" x14ac:dyDescent="0.25">
      <c r="A522" s="22"/>
      <c r="C522" s="22"/>
      <c r="D522" s="47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5"/>
      <c r="Z522" s="22"/>
      <c r="AA522" s="22"/>
      <c r="AB522" s="22"/>
      <c r="AC522" s="22"/>
      <c r="AD522" s="22"/>
      <c r="AE522" s="22"/>
      <c r="AF522" s="22"/>
      <c r="AG522" s="22"/>
      <c r="AH522" s="26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6"/>
      <c r="BA522" s="22"/>
      <c r="BB522" s="22"/>
      <c r="BC522" s="22"/>
      <c r="BD522" s="22"/>
      <c r="BE522" s="22"/>
      <c r="BF522" s="22"/>
      <c r="BG522" s="22"/>
    </row>
    <row r="523" spans="1:59" s="33" customFormat="1" x14ac:dyDescent="0.25">
      <c r="A523" s="22"/>
      <c r="C523" s="22"/>
      <c r="D523" s="47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5"/>
      <c r="Z523" s="22"/>
      <c r="AA523" s="22"/>
      <c r="AB523" s="22"/>
      <c r="AC523" s="22"/>
      <c r="AD523" s="22"/>
      <c r="AE523" s="22"/>
      <c r="AF523" s="22"/>
      <c r="AG523" s="22"/>
      <c r="AH523" s="26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6"/>
      <c r="BA523" s="22"/>
      <c r="BB523" s="22"/>
      <c r="BC523" s="22"/>
      <c r="BD523" s="22"/>
      <c r="BE523" s="22"/>
      <c r="BF523" s="22"/>
      <c r="BG523" s="22"/>
    </row>
    <row r="524" spans="1:59" s="33" customFormat="1" x14ac:dyDescent="0.25">
      <c r="A524" s="22"/>
      <c r="C524" s="22"/>
      <c r="D524" s="47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5"/>
      <c r="Z524" s="22"/>
      <c r="AA524" s="22"/>
      <c r="AB524" s="22"/>
      <c r="AC524" s="22"/>
      <c r="AD524" s="22"/>
      <c r="AE524" s="22"/>
      <c r="AF524" s="22"/>
      <c r="AG524" s="22"/>
      <c r="AH524" s="26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6"/>
      <c r="BA524" s="22"/>
      <c r="BB524" s="22"/>
      <c r="BC524" s="22"/>
      <c r="BD524" s="22"/>
      <c r="BE524" s="22"/>
      <c r="BF524" s="22"/>
      <c r="BG524" s="22"/>
    </row>
    <row r="525" spans="1:59" s="33" customFormat="1" x14ac:dyDescent="0.25">
      <c r="A525" s="22"/>
      <c r="C525" s="22"/>
      <c r="D525" s="47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5"/>
      <c r="Z525" s="22"/>
      <c r="AA525" s="22"/>
      <c r="AB525" s="22"/>
      <c r="AC525" s="22"/>
      <c r="AD525" s="22"/>
      <c r="AE525" s="22"/>
      <c r="AF525" s="22"/>
      <c r="AG525" s="22"/>
      <c r="AH525" s="26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6"/>
      <c r="BA525" s="22"/>
      <c r="BB525" s="22"/>
      <c r="BC525" s="22"/>
      <c r="BD525" s="22"/>
      <c r="BE525" s="22"/>
      <c r="BF525" s="22"/>
      <c r="BG525" s="22"/>
    </row>
    <row r="526" spans="1:59" s="33" customFormat="1" x14ac:dyDescent="0.25">
      <c r="A526" s="22"/>
      <c r="C526" s="22"/>
      <c r="D526" s="47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5"/>
      <c r="Z526" s="22"/>
      <c r="AA526" s="22"/>
      <c r="AB526" s="22"/>
      <c r="AC526" s="22"/>
      <c r="AD526" s="22"/>
      <c r="AE526" s="22"/>
      <c r="AF526" s="22"/>
      <c r="AG526" s="22"/>
      <c r="AH526" s="26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6"/>
      <c r="BA526" s="22"/>
      <c r="BB526" s="22"/>
      <c r="BC526" s="22"/>
      <c r="BD526" s="22"/>
      <c r="BE526" s="22"/>
      <c r="BF526" s="22"/>
      <c r="BG526" s="22"/>
    </row>
    <row r="527" spans="1:59" s="33" customFormat="1" x14ac:dyDescent="0.25">
      <c r="A527" s="22"/>
      <c r="C527" s="22"/>
      <c r="D527" s="47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5"/>
      <c r="Z527" s="22"/>
      <c r="AA527" s="22"/>
      <c r="AB527" s="22"/>
      <c r="AC527" s="22"/>
      <c r="AD527" s="22"/>
      <c r="AE527" s="22"/>
      <c r="AF527" s="22"/>
      <c r="AG527" s="22"/>
      <c r="AH527" s="26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6"/>
      <c r="BA527" s="22"/>
      <c r="BB527" s="22"/>
      <c r="BC527" s="22"/>
      <c r="BD527" s="22"/>
      <c r="BE527" s="22"/>
      <c r="BF527" s="22"/>
      <c r="BG527" s="22"/>
    </row>
    <row r="528" spans="1:59" s="33" customFormat="1" x14ac:dyDescent="0.25">
      <c r="A528" s="22"/>
      <c r="C528" s="22"/>
      <c r="D528" s="47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5"/>
      <c r="Z528" s="22"/>
      <c r="AA528" s="22"/>
      <c r="AB528" s="22"/>
      <c r="AC528" s="22"/>
      <c r="AD528" s="22"/>
      <c r="AE528" s="22"/>
      <c r="AF528" s="22"/>
      <c r="AG528" s="22"/>
      <c r="AH528" s="26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6"/>
      <c r="BA528" s="22"/>
      <c r="BB528" s="22"/>
      <c r="BC528" s="22"/>
      <c r="BD528" s="22"/>
      <c r="BE528" s="22"/>
      <c r="BF528" s="22"/>
      <c r="BG528" s="22"/>
    </row>
    <row r="529" spans="1:59" s="33" customFormat="1" x14ac:dyDescent="0.25">
      <c r="A529" s="22"/>
      <c r="C529" s="22"/>
      <c r="D529" s="47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5"/>
      <c r="Z529" s="22"/>
      <c r="AA529" s="22"/>
      <c r="AB529" s="22"/>
      <c r="AC529" s="22"/>
      <c r="AD529" s="22"/>
      <c r="AE529" s="22"/>
      <c r="AF529" s="22"/>
      <c r="AG529" s="22"/>
      <c r="AH529" s="26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6"/>
      <c r="BA529" s="22"/>
      <c r="BB529" s="22"/>
      <c r="BC529" s="22"/>
      <c r="BD529" s="22"/>
      <c r="BE529" s="22"/>
      <c r="BF529" s="22"/>
      <c r="BG529" s="22"/>
    </row>
    <row r="530" spans="1:59" s="33" customFormat="1" x14ac:dyDescent="0.25">
      <c r="A530" s="22"/>
      <c r="C530" s="22"/>
      <c r="D530" s="47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5"/>
      <c r="Z530" s="22"/>
      <c r="AA530" s="22"/>
      <c r="AB530" s="22"/>
      <c r="AC530" s="22"/>
      <c r="AD530" s="22"/>
      <c r="AE530" s="22"/>
      <c r="AF530" s="22"/>
      <c r="AG530" s="22"/>
      <c r="AH530" s="26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6"/>
      <c r="BA530" s="22"/>
      <c r="BB530" s="22"/>
      <c r="BC530" s="22"/>
      <c r="BD530" s="22"/>
      <c r="BE530" s="22"/>
      <c r="BF530" s="22"/>
      <c r="BG530" s="22"/>
    </row>
    <row r="531" spans="1:59" s="33" customFormat="1" x14ac:dyDescent="0.25">
      <c r="A531" s="22"/>
      <c r="C531" s="22"/>
      <c r="D531" s="47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5"/>
      <c r="Z531" s="22"/>
      <c r="AA531" s="22"/>
      <c r="AB531" s="22"/>
      <c r="AC531" s="22"/>
      <c r="AD531" s="22"/>
      <c r="AE531" s="22"/>
      <c r="AF531" s="22"/>
      <c r="AG531" s="22"/>
      <c r="AH531" s="26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6"/>
      <c r="BA531" s="22"/>
      <c r="BB531" s="22"/>
      <c r="BC531" s="22"/>
      <c r="BD531" s="22"/>
      <c r="BE531" s="22"/>
      <c r="BF531" s="22"/>
      <c r="BG531" s="22"/>
    </row>
    <row r="532" spans="1:59" s="33" customFormat="1" x14ac:dyDescent="0.25">
      <c r="A532" s="22"/>
      <c r="C532" s="22"/>
      <c r="D532" s="47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5"/>
      <c r="Z532" s="22"/>
      <c r="AA532" s="22"/>
      <c r="AB532" s="22"/>
      <c r="AC532" s="22"/>
      <c r="AD532" s="22"/>
      <c r="AE532" s="22"/>
      <c r="AF532" s="22"/>
      <c r="AG532" s="22"/>
      <c r="AH532" s="26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6"/>
      <c r="BA532" s="22"/>
      <c r="BB532" s="22"/>
      <c r="BC532" s="22"/>
      <c r="BD532" s="22"/>
      <c r="BE532" s="22"/>
      <c r="BF532" s="22"/>
      <c r="BG532" s="22"/>
    </row>
    <row r="533" spans="1:59" s="33" customFormat="1" x14ac:dyDescent="0.25">
      <c r="A533" s="22"/>
      <c r="C533" s="22"/>
      <c r="D533" s="47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5"/>
      <c r="Z533" s="22"/>
      <c r="AA533" s="22"/>
      <c r="AB533" s="22"/>
      <c r="AC533" s="22"/>
      <c r="AD533" s="22"/>
      <c r="AE533" s="22"/>
      <c r="AF533" s="22"/>
      <c r="AG533" s="22"/>
      <c r="AH533" s="26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6"/>
      <c r="BA533" s="22"/>
      <c r="BB533" s="22"/>
      <c r="BC533" s="22"/>
      <c r="BD533" s="22"/>
      <c r="BE533" s="22"/>
      <c r="BF533" s="22"/>
      <c r="BG533" s="22"/>
    </row>
    <row r="534" spans="1:59" s="33" customFormat="1" x14ac:dyDescent="0.25">
      <c r="A534" s="22"/>
      <c r="C534" s="22"/>
      <c r="D534" s="47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5"/>
      <c r="Z534" s="22"/>
      <c r="AA534" s="22"/>
      <c r="AB534" s="22"/>
      <c r="AC534" s="22"/>
      <c r="AD534" s="22"/>
      <c r="AE534" s="22"/>
      <c r="AF534" s="22"/>
      <c r="AG534" s="22"/>
      <c r="AH534" s="26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6"/>
      <c r="BA534" s="22"/>
      <c r="BB534" s="22"/>
      <c r="BC534" s="22"/>
      <c r="BD534" s="22"/>
      <c r="BE534" s="22"/>
      <c r="BF534" s="22"/>
      <c r="BG534" s="22"/>
    </row>
    <row r="535" spans="1:59" s="33" customFormat="1" x14ac:dyDescent="0.25">
      <c r="A535" s="22"/>
      <c r="C535" s="22"/>
      <c r="D535" s="47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5"/>
      <c r="Z535" s="22"/>
      <c r="AA535" s="22"/>
      <c r="AB535" s="22"/>
      <c r="AC535" s="22"/>
      <c r="AD535" s="22"/>
      <c r="AE535" s="22"/>
      <c r="AF535" s="22"/>
      <c r="AG535" s="22"/>
      <c r="AH535" s="26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6"/>
      <c r="BA535" s="22"/>
      <c r="BB535" s="22"/>
      <c r="BC535" s="22"/>
      <c r="BD535" s="22"/>
      <c r="BE535" s="22"/>
      <c r="BF535" s="22"/>
      <c r="BG535" s="22"/>
    </row>
    <row r="536" spans="1:59" s="33" customFormat="1" x14ac:dyDescent="0.25">
      <c r="A536" s="22"/>
      <c r="C536" s="22"/>
      <c r="D536" s="47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5"/>
      <c r="Z536" s="22"/>
      <c r="AA536" s="22"/>
      <c r="AB536" s="22"/>
      <c r="AC536" s="22"/>
      <c r="AD536" s="22"/>
      <c r="AE536" s="22"/>
      <c r="AF536" s="22"/>
      <c r="AG536" s="22"/>
      <c r="AH536" s="26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6"/>
      <c r="BA536" s="22"/>
      <c r="BB536" s="22"/>
      <c r="BC536" s="22"/>
      <c r="BD536" s="22"/>
      <c r="BE536" s="22"/>
      <c r="BF536" s="22"/>
      <c r="BG536" s="22"/>
    </row>
    <row r="537" spans="1:59" s="33" customFormat="1" x14ac:dyDescent="0.25">
      <c r="A537" s="22"/>
      <c r="C537" s="22"/>
      <c r="D537" s="47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5"/>
      <c r="Z537" s="22"/>
      <c r="AA537" s="22"/>
      <c r="AB537" s="22"/>
      <c r="AC537" s="22"/>
      <c r="AD537" s="22"/>
      <c r="AE537" s="22"/>
      <c r="AF537" s="22"/>
      <c r="AG537" s="22"/>
      <c r="AH537" s="26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6"/>
      <c r="BA537" s="22"/>
      <c r="BB537" s="22"/>
      <c r="BC537" s="22"/>
      <c r="BD537" s="22"/>
      <c r="BE537" s="22"/>
      <c r="BF537" s="22"/>
      <c r="BG537" s="22"/>
    </row>
    <row r="538" spans="1:59" s="33" customFormat="1" x14ac:dyDescent="0.25">
      <c r="A538" s="22"/>
      <c r="C538" s="22"/>
      <c r="D538" s="47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5"/>
      <c r="Z538" s="22"/>
      <c r="AA538" s="22"/>
      <c r="AB538" s="22"/>
      <c r="AC538" s="22"/>
      <c r="AD538" s="22"/>
      <c r="AE538" s="22"/>
      <c r="AF538" s="22"/>
      <c r="AG538" s="22"/>
      <c r="AH538" s="26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6"/>
      <c r="BA538" s="22"/>
      <c r="BB538" s="22"/>
      <c r="BC538" s="22"/>
      <c r="BD538" s="22"/>
      <c r="BE538" s="22"/>
      <c r="BF538" s="22"/>
      <c r="BG538" s="22"/>
    </row>
    <row r="539" spans="1:59" s="33" customFormat="1" x14ac:dyDescent="0.25">
      <c r="A539" s="22"/>
      <c r="C539" s="22"/>
      <c r="D539" s="47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5"/>
      <c r="Z539" s="22"/>
      <c r="AA539" s="22"/>
      <c r="AB539" s="22"/>
      <c r="AC539" s="22"/>
      <c r="AD539" s="22"/>
      <c r="AE539" s="22"/>
      <c r="AF539" s="22"/>
      <c r="AG539" s="22"/>
      <c r="AH539" s="26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6"/>
      <c r="BA539" s="22"/>
      <c r="BB539" s="22"/>
      <c r="BC539" s="22"/>
      <c r="BD539" s="22"/>
      <c r="BE539" s="22"/>
      <c r="BF539" s="22"/>
      <c r="BG539" s="22"/>
    </row>
    <row r="540" spans="1:59" s="33" customFormat="1" x14ac:dyDescent="0.25">
      <c r="A540" s="22"/>
      <c r="C540" s="22"/>
      <c r="D540" s="47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5"/>
      <c r="Z540" s="22"/>
      <c r="AA540" s="22"/>
      <c r="AB540" s="22"/>
      <c r="AC540" s="22"/>
      <c r="AD540" s="22"/>
      <c r="AE540" s="22"/>
      <c r="AF540" s="22"/>
      <c r="AG540" s="22"/>
      <c r="AH540" s="26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6"/>
      <c r="BA540" s="22"/>
      <c r="BB540" s="22"/>
      <c r="BC540" s="22"/>
      <c r="BD540" s="22"/>
      <c r="BE540" s="22"/>
      <c r="BF540" s="22"/>
      <c r="BG540" s="22"/>
    </row>
    <row r="541" spans="1:59" s="33" customFormat="1" x14ac:dyDescent="0.25">
      <c r="A541" s="22"/>
      <c r="C541" s="22"/>
      <c r="D541" s="47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5"/>
      <c r="Z541" s="22"/>
      <c r="AA541" s="22"/>
      <c r="AB541" s="22"/>
      <c r="AC541" s="22"/>
      <c r="AD541" s="22"/>
      <c r="AE541" s="22"/>
      <c r="AF541" s="22"/>
      <c r="AG541" s="22"/>
      <c r="AH541" s="26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6"/>
      <c r="BA541" s="22"/>
      <c r="BB541" s="22"/>
      <c r="BC541" s="22"/>
      <c r="BD541" s="22"/>
      <c r="BE541" s="22"/>
      <c r="BF541" s="22"/>
      <c r="BG541" s="22"/>
    </row>
    <row r="542" spans="1:59" s="33" customFormat="1" x14ac:dyDescent="0.25">
      <c r="A542" s="22"/>
      <c r="C542" s="22"/>
      <c r="D542" s="47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5"/>
      <c r="Z542" s="22"/>
      <c r="AA542" s="22"/>
      <c r="AB542" s="22"/>
      <c r="AC542" s="22"/>
      <c r="AD542" s="22"/>
      <c r="AE542" s="22"/>
      <c r="AF542" s="22"/>
      <c r="AG542" s="22"/>
      <c r="AH542" s="26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6"/>
      <c r="BA542" s="22"/>
      <c r="BB542" s="22"/>
      <c r="BC542" s="22"/>
      <c r="BD542" s="22"/>
      <c r="BE542" s="22"/>
      <c r="BF542" s="22"/>
      <c r="BG542" s="22"/>
    </row>
    <row r="543" spans="1:59" s="33" customFormat="1" x14ac:dyDescent="0.25">
      <c r="A543" s="22"/>
      <c r="C543" s="22"/>
      <c r="D543" s="47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5"/>
      <c r="Z543" s="22"/>
      <c r="AA543" s="22"/>
      <c r="AB543" s="22"/>
      <c r="AC543" s="22"/>
      <c r="AD543" s="22"/>
      <c r="AE543" s="22"/>
      <c r="AF543" s="22"/>
      <c r="AG543" s="22"/>
      <c r="AH543" s="26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6"/>
      <c r="BA543" s="22"/>
      <c r="BB543" s="22"/>
      <c r="BC543" s="22"/>
      <c r="BD543" s="22"/>
      <c r="BE543" s="22"/>
      <c r="BF543" s="22"/>
      <c r="BG543" s="22"/>
    </row>
    <row r="544" spans="1:59" s="33" customFormat="1" x14ac:dyDescent="0.25">
      <c r="A544" s="22"/>
      <c r="C544" s="22"/>
      <c r="D544" s="47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5"/>
      <c r="Z544" s="22"/>
      <c r="AA544" s="22"/>
      <c r="AB544" s="22"/>
      <c r="AC544" s="22"/>
      <c r="AD544" s="22"/>
      <c r="AE544" s="22"/>
      <c r="AF544" s="22"/>
      <c r="AG544" s="22"/>
      <c r="AH544" s="26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6"/>
      <c r="BA544" s="22"/>
      <c r="BB544" s="22"/>
      <c r="BC544" s="22"/>
      <c r="BD544" s="22"/>
      <c r="BE544" s="22"/>
      <c r="BF544" s="22"/>
      <c r="BG544" s="22"/>
    </row>
    <row r="545" spans="1:59" s="33" customFormat="1" x14ac:dyDescent="0.25">
      <c r="A545" s="22"/>
      <c r="C545" s="22"/>
      <c r="D545" s="47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5"/>
      <c r="Z545" s="22"/>
      <c r="AA545" s="22"/>
      <c r="AB545" s="22"/>
      <c r="AC545" s="22"/>
      <c r="AD545" s="22"/>
      <c r="AE545" s="22"/>
      <c r="AF545" s="22"/>
      <c r="AG545" s="22"/>
      <c r="AH545" s="26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6"/>
      <c r="BA545" s="22"/>
      <c r="BB545" s="22"/>
      <c r="BC545" s="22"/>
      <c r="BD545" s="22"/>
      <c r="BE545" s="22"/>
      <c r="BF545" s="22"/>
      <c r="BG545" s="22"/>
    </row>
    <row r="546" spans="1:59" s="33" customFormat="1" x14ac:dyDescent="0.25">
      <c r="A546" s="22"/>
      <c r="C546" s="22"/>
      <c r="D546" s="47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5"/>
      <c r="Z546" s="22"/>
      <c r="AA546" s="22"/>
      <c r="AB546" s="22"/>
      <c r="AC546" s="22"/>
      <c r="AD546" s="22"/>
      <c r="AE546" s="22"/>
      <c r="AF546" s="22"/>
      <c r="AG546" s="22"/>
      <c r="AH546" s="26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6"/>
      <c r="BA546" s="22"/>
      <c r="BB546" s="22"/>
      <c r="BC546" s="22"/>
      <c r="BD546" s="22"/>
      <c r="BE546" s="22"/>
      <c r="BF546" s="22"/>
      <c r="BG546" s="22"/>
    </row>
    <row r="547" spans="1:59" s="33" customFormat="1" x14ac:dyDescent="0.25">
      <c r="A547" s="22"/>
      <c r="C547" s="22"/>
      <c r="D547" s="47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5"/>
      <c r="Z547" s="22"/>
      <c r="AA547" s="22"/>
      <c r="AB547" s="22"/>
      <c r="AC547" s="22"/>
      <c r="AD547" s="22"/>
      <c r="AE547" s="22"/>
      <c r="AF547" s="22"/>
      <c r="AG547" s="22"/>
      <c r="AH547" s="26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6"/>
      <c r="BA547" s="22"/>
      <c r="BB547" s="22"/>
      <c r="BC547" s="22"/>
      <c r="BD547" s="22"/>
      <c r="BE547" s="22"/>
      <c r="BF547" s="22"/>
      <c r="BG547" s="22"/>
    </row>
    <row r="548" spans="1:59" s="33" customFormat="1" x14ac:dyDescent="0.25">
      <c r="A548" s="22"/>
      <c r="C548" s="22"/>
      <c r="D548" s="47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5"/>
      <c r="Z548" s="22"/>
      <c r="AA548" s="22"/>
      <c r="AB548" s="22"/>
      <c r="AC548" s="22"/>
      <c r="AD548" s="22"/>
      <c r="AE548" s="22"/>
      <c r="AF548" s="22"/>
      <c r="AG548" s="22"/>
      <c r="AH548" s="26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6"/>
      <c r="BA548" s="22"/>
      <c r="BB548" s="22"/>
      <c r="BC548" s="22"/>
      <c r="BD548" s="22"/>
      <c r="BE548" s="22"/>
      <c r="BF548" s="22"/>
      <c r="BG548" s="22"/>
    </row>
    <row r="549" spans="1:59" s="33" customFormat="1" x14ac:dyDescent="0.25">
      <c r="A549" s="22"/>
      <c r="C549" s="22"/>
      <c r="D549" s="47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5"/>
      <c r="Z549" s="22"/>
      <c r="AA549" s="22"/>
      <c r="AB549" s="22"/>
      <c r="AC549" s="22"/>
      <c r="AD549" s="22"/>
      <c r="AE549" s="22"/>
      <c r="AF549" s="22"/>
      <c r="AG549" s="22"/>
      <c r="AH549" s="26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6"/>
      <c r="BA549" s="22"/>
      <c r="BB549" s="22"/>
      <c r="BC549" s="22"/>
      <c r="BD549" s="22"/>
      <c r="BE549" s="22"/>
      <c r="BF549" s="22"/>
      <c r="BG549" s="22"/>
    </row>
    <row r="550" spans="1:59" s="33" customFormat="1" x14ac:dyDescent="0.25">
      <c r="A550" s="22"/>
      <c r="C550" s="22"/>
      <c r="D550" s="47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5"/>
      <c r="Z550" s="22"/>
      <c r="AA550" s="22"/>
      <c r="AB550" s="22"/>
      <c r="AC550" s="22"/>
      <c r="AD550" s="22"/>
      <c r="AE550" s="22"/>
      <c r="AF550" s="22"/>
      <c r="AG550" s="22"/>
      <c r="AH550" s="26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6"/>
      <c r="BA550" s="22"/>
      <c r="BB550" s="22"/>
      <c r="BC550" s="22"/>
      <c r="BD550" s="22"/>
      <c r="BE550" s="22"/>
      <c r="BF550" s="22"/>
      <c r="BG550" s="22"/>
    </row>
    <row r="551" spans="1:59" s="33" customFormat="1" x14ac:dyDescent="0.25">
      <c r="A551" s="22"/>
      <c r="C551" s="22"/>
      <c r="D551" s="47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5"/>
      <c r="Z551" s="22"/>
      <c r="AA551" s="22"/>
      <c r="AB551" s="22"/>
      <c r="AC551" s="22"/>
      <c r="AD551" s="22"/>
      <c r="AE551" s="22"/>
      <c r="AF551" s="22"/>
      <c r="AG551" s="22"/>
      <c r="AH551" s="26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6"/>
      <c r="BA551" s="22"/>
      <c r="BB551" s="22"/>
      <c r="BC551" s="22"/>
      <c r="BD551" s="22"/>
      <c r="BE551" s="22"/>
      <c r="BF551" s="22"/>
      <c r="BG551" s="22"/>
    </row>
    <row r="552" spans="1:59" s="33" customFormat="1" x14ac:dyDescent="0.25">
      <c r="A552" s="22"/>
      <c r="C552" s="22"/>
      <c r="D552" s="47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5"/>
      <c r="Z552" s="22"/>
      <c r="AA552" s="22"/>
      <c r="AB552" s="22"/>
      <c r="AC552" s="22"/>
      <c r="AD552" s="22"/>
      <c r="AE552" s="22"/>
      <c r="AF552" s="22"/>
      <c r="AG552" s="22"/>
      <c r="AH552" s="26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6"/>
      <c r="BA552" s="22"/>
      <c r="BB552" s="22"/>
      <c r="BC552" s="22"/>
      <c r="BD552" s="22"/>
      <c r="BE552" s="22"/>
      <c r="BF552" s="22"/>
      <c r="BG552" s="22"/>
    </row>
    <row r="553" spans="1:59" s="33" customFormat="1" x14ac:dyDescent="0.25">
      <c r="A553" s="22"/>
      <c r="C553" s="22"/>
      <c r="D553" s="47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5"/>
      <c r="Z553" s="22"/>
      <c r="AA553" s="22"/>
      <c r="AB553" s="22"/>
      <c r="AC553" s="22"/>
      <c r="AD553" s="22"/>
      <c r="AE553" s="22"/>
      <c r="AF553" s="22"/>
      <c r="AG553" s="22"/>
      <c r="AH553" s="26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6"/>
      <c r="BA553" s="22"/>
      <c r="BB553" s="22"/>
      <c r="BC553" s="22"/>
      <c r="BD553" s="22"/>
      <c r="BE553" s="22"/>
      <c r="BF553" s="22"/>
      <c r="BG553" s="22"/>
    </row>
    <row r="554" spans="1:59" s="33" customFormat="1" x14ac:dyDescent="0.25">
      <c r="A554" s="22"/>
      <c r="C554" s="22"/>
      <c r="D554" s="47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5"/>
      <c r="Z554" s="22"/>
      <c r="AA554" s="22"/>
      <c r="AB554" s="22"/>
      <c r="AC554" s="22"/>
      <c r="AD554" s="22"/>
      <c r="AE554" s="22"/>
      <c r="AF554" s="22"/>
      <c r="AG554" s="22"/>
      <c r="AH554" s="26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6"/>
      <c r="BA554" s="22"/>
      <c r="BB554" s="22"/>
      <c r="BC554" s="22"/>
      <c r="BD554" s="22"/>
      <c r="BE554" s="22"/>
      <c r="BF554" s="22"/>
      <c r="BG554" s="22"/>
    </row>
    <row r="555" spans="1:59" s="33" customFormat="1" x14ac:dyDescent="0.25">
      <c r="A555" s="22"/>
      <c r="C555" s="22"/>
      <c r="D555" s="47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5"/>
      <c r="Z555" s="22"/>
      <c r="AA555" s="22"/>
      <c r="AB555" s="22"/>
      <c r="AC555" s="22"/>
      <c r="AD555" s="22"/>
      <c r="AE555" s="22"/>
      <c r="AF555" s="22"/>
      <c r="AG555" s="22"/>
      <c r="AH555" s="26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6"/>
      <c r="BA555" s="22"/>
      <c r="BB555" s="22"/>
      <c r="BC555" s="22"/>
      <c r="BD555" s="22"/>
      <c r="BE555" s="22"/>
      <c r="BF555" s="22"/>
      <c r="BG555" s="22"/>
    </row>
    <row r="556" spans="1:59" s="33" customFormat="1" x14ac:dyDescent="0.25">
      <c r="A556" s="22"/>
      <c r="C556" s="22"/>
      <c r="D556" s="47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5"/>
      <c r="Z556" s="22"/>
      <c r="AA556" s="22"/>
      <c r="AB556" s="22"/>
      <c r="AC556" s="22"/>
      <c r="AD556" s="22"/>
      <c r="AE556" s="22"/>
      <c r="AF556" s="22"/>
      <c r="AG556" s="22"/>
      <c r="AH556" s="26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6"/>
      <c r="BA556" s="22"/>
      <c r="BB556" s="22"/>
      <c r="BC556" s="22"/>
      <c r="BD556" s="22"/>
      <c r="BE556" s="22"/>
      <c r="BF556" s="22"/>
      <c r="BG556" s="22"/>
    </row>
    <row r="557" spans="1:59" s="33" customFormat="1" x14ac:dyDescent="0.25">
      <c r="A557" s="22"/>
      <c r="C557" s="22"/>
      <c r="D557" s="47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5"/>
      <c r="Z557" s="22"/>
      <c r="AA557" s="22"/>
      <c r="AB557" s="22"/>
      <c r="AC557" s="22"/>
      <c r="AD557" s="22"/>
      <c r="AE557" s="22"/>
      <c r="AF557" s="22"/>
      <c r="AG557" s="22"/>
      <c r="AH557" s="26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6"/>
      <c r="BA557" s="22"/>
      <c r="BB557" s="22"/>
      <c r="BC557" s="22"/>
      <c r="BD557" s="22"/>
      <c r="BE557" s="22"/>
      <c r="BF557" s="22"/>
      <c r="BG557" s="22"/>
    </row>
    <row r="558" spans="1:59" s="33" customFormat="1" x14ac:dyDescent="0.25">
      <c r="A558" s="22"/>
      <c r="C558" s="22"/>
      <c r="D558" s="47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5"/>
      <c r="Z558" s="22"/>
      <c r="AA558" s="22"/>
      <c r="AB558" s="22"/>
      <c r="AC558" s="22"/>
      <c r="AD558" s="22"/>
      <c r="AE558" s="22"/>
      <c r="AF558" s="22"/>
      <c r="AG558" s="22"/>
      <c r="AH558" s="26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6"/>
      <c r="BA558" s="22"/>
      <c r="BB558" s="22"/>
      <c r="BC558" s="22"/>
      <c r="BD558" s="22"/>
      <c r="BE558" s="22"/>
      <c r="BF558" s="22"/>
      <c r="BG558" s="22"/>
    </row>
    <row r="559" spans="1:59" s="33" customFormat="1" x14ac:dyDescent="0.25">
      <c r="A559" s="22"/>
      <c r="C559" s="22"/>
      <c r="D559" s="47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5"/>
      <c r="Z559" s="22"/>
      <c r="AA559" s="22"/>
      <c r="AB559" s="22"/>
      <c r="AC559" s="22"/>
      <c r="AD559" s="22"/>
      <c r="AE559" s="22"/>
      <c r="AF559" s="22"/>
      <c r="AG559" s="22"/>
      <c r="AH559" s="26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6"/>
      <c r="BA559" s="22"/>
      <c r="BB559" s="22"/>
      <c r="BC559" s="22"/>
      <c r="BD559" s="22"/>
      <c r="BE559" s="22"/>
      <c r="BF559" s="22"/>
      <c r="BG559" s="22"/>
    </row>
    <row r="560" spans="1:59" s="33" customFormat="1" x14ac:dyDescent="0.25">
      <c r="A560" s="22"/>
      <c r="C560" s="22"/>
      <c r="D560" s="47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5"/>
      <c r="Z560" s="22"/>
      <c r="AA560" s="22"/>
      <c r="AB560" s="22"/>
      <c r="AC560" s="22"/>
      <c r="AD560" s="22"/>
      <c r="AE560" s="22"/>
      <c r="AF560" s="22"/>
      <c r="AG560" s="22"/>
      <c r="AH560" s="26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6"/>
      <c r="BA560" s="22"/>
      <c r="BB560" s="22"/>
      <c r="BC560" s="22"/>
      <c r="BD560" s="22"/>
      <c r="BE560" s="22"/>
      <c r="BF560" s="22"/>
      <c r="BG560" s="22"/>
    </row>
    <row r="561" spans="1:59" s="33" customFormat="1" x14ac:dyDescent="0.25">
      <c r="A561" s="22"/>
      <c r="C561" s="22"/>
      <c r="D561" s="47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5"/>
      <c r="Z561" s="22"/>
      <c r="AA561" s="22"/>
      <c r="AB561" s="22"/>
      <c r="AC561" s="22"/>
      <c r="AD561" s="22"/>
      <c r="AE561" s="22"/>
      <c r="AF561" s="22"/>
      <c r="AG561" s="22"/>
      <c r="AH561" s="26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6"/>
      <c r="BA561" s="22"/>
      <c r="BB561" s="22"/>
      <c r="BC561" s="22"/>
      <c r="BD561" s="22"/>
      <c r="BE561" s="22"/>
      <c r="BF561" s="22"/>
      <c r="BG561" s="22"/>
    </row>
    <row r="562" spans="1:59" s="33" customFormat="1" x14ac:dyDescent="0.25">
      <c r="A562" s="22"/>
      <c r="C562" s="22"/>
      <c r="D562" s="47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5"/>
      <c r="Z562" s="22"/>
      <c r="AA562" s="22"/>
      <c r="AB562" s="22"/>
      <c r="AC562" s="22"/>
      <c r="AD562" s="22"/>
      <c r="AE562" s="22"/>
      <c r="AF562" s="22"/>
      <c r="AG562" s="22"/>
      <c r="AH562" s="26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6"/>
      <c r="BA562" s="22"/>
      <c r="BB562" s="22"/>
      <c r="BC562" s="22"/>
      <c r="BD562" s="22"/>
      <c r="BE562" s="22"/>
      <c r="BF562" s="22"/>
      <c r="BG562" s="22"/>
    </row>
    <row r="563" spans="1:59" s="33" customFormat="1" x14ac:dyDescent="0.25">
      <c r="A563" s="22"/>
      <c r="C563" s="22"/>
      <c r="D563" s="47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5"/>
      <c r="Z563" s="22"/>
      <c r="AA563" s="22"/>
      <c r="AB563" s="22"/>
      <c r="AC563" s="22"/>
      <c r="AD563" s="22"/>
      <c r="AE563" s="22"/>
      <c r="AF563" s="22"/>
      <c r="AG563" s="22"/>
      <c r="AH563" s="26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6"/>
      <c r="BA563" s="22"/>
      <c r="BB563" s="22"/>
      <c r="BC563" s="22"/>
      <c r="BD563" s="22"/>
      <c r="BE563" s="22"/>
      <c r="BF563" s="22"/>
      <c r="BG563" s="22"/>
    </row>
    <row r="564" spans="1:59" s="33" customFormat="1" x14ac:dyDescent="0.25">
      <c r="A564" s="22"/>
      <c r="C564" s="22"/>
      <c r="D564" s="47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5"/>
      <c r="Z564" s="22"/>
      <c r="AA564" s="22"/>
      <c r="AB564" s="22"/>
      <c r="AC564" s="22"/>
      <c r="AD564" s="22"/>
      <c r="AE564" s="22"/>
      <c r="AF564" s="22"/>
      <c r="AG564" s="22"/>
      <c r="AH564" s="26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6"/>
      <c r="BA564" s="22"/>
      <c r="BB564" s="22"/>
      <c r="BC564" s="22"/>
      <c r="BD564" s="22"/>
      <c r="BE564" s="22"/>
      <c r="BF564" s="22"/>
      <c r="BG564" s="22"/>
    </row>
    <row r="565" spans="1:59" s="33" customFormat="1" x14ac:dyDescent="0.25">
      <c r="A565" s="22"/>
      <c r="C565" s="22"/>
      <c r="D565" s="47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5"/>
      <c r="Z565" s="22"/>
      <c r="AA565" s="22"/>
      <c r="AB565" s="22"/>
      <c r="AC565" s="22"/>
      <c r="AD565" s="22"/>
      <c r="AE565" s="22"/>
      <c r="AF565" s="22"/>
      <c r="AG565" s="22"/>
      <c r="AH565" s="26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6"/>
      <c r="BA565" s="22"/>
      <c r="BB565" s="22"/>
      <c r="BC565" s="22"/>
      <c r="BD565" s="22"/>
      <c r="BE565" s="22"/>
      <c r="BF565" s="22"/>
      <c r="BG565" s="22"/>
    </row>
    <row r="566" spans="1:59" s="33" customFormat="1" x14ac:dyDescent="0.25">
      <c r="A566" s="22"/>
      <c r="C566" s="22"/>
      <c r="D566" s="47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5"/>
      <c r="Z566" s="22"/>
      <c r="AA566" s="22"/>
      <c r="AB566" s="22"/>
      <c r="AC566" s="22"/>
      <c r="AD566" s="22"/>
      <c r="AE566" s="22"/>
      <c r="AF566" s="22"/>
      <c r="AG566" s="22"/>
      <c r="AH566" s="26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6"/>
      <c r="BA566" s="22"/>
      <c r="BB566" s="22"/>
      <c r="BC566" s="22"/>
      <c r="BD566" s="22"/>
      <c r="BE566" s="22"/>
      <c r="BF566" s="22"/>
      <c r="BG566" s="22"/>
    </row>
    <row r="567" spans="1:59" s="33" customFormat="1" x14ac:dyDescent="0.25">
      <c r="A567" s="22"/>
      <c r="C567" s="22"/>
      <c r="D567" s="47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5"/>
      <c r="Z567" s="22"/>
      <c r="AA567" s="22"/>
      <c r="AB567" s="22"/>
      <c r="AC567" s="22"/>
      <c r="AD567" s="22"/>
      <c r="AE567" s="22"/>
      <c r="AF567" s="22"/>
      <c r="AG567" s="22"/>
      <c r="AH567" s="26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6"/>
      <c r="BA567" s="22"/>
      <c r="BB567" s="22"/>
      <c r="BC567" s="22"/>
      <c r="BD567" s="22"/>
      <c r="BE567" s="22"/>
      <c r="BF567" s="22"/>
      <c r="BG567" s="22"/>
    </row>
    <row r="568" spans="1:59" s="33" customFormat="1" x14ac:dyDescent="0.25">
      <c r="A568" s="22"/>
      <c r="C568" s="22"/>
      <c r="D568" s="47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5"/>
      <c r="Z568" s="22"/>
      <c r="AA568" s="22"/>
      <c r="AB568" s="22"/>
      <c r="AC568" s="22"/>
      <c r="AD568" s="22"/>
      <c r="AE568" s="22"/>
      <c r="AF568" s="22"/>
      <c r="AG568" s="22"/>
      <c r="AH568" s="26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6"/>
      <c r="BA568" s="22"/>
      <c r="BB568" s="22"/>
      <c r="BC568" s="22"/>
      <c r="BD568" s="22"/>
      <c r="BE568" s="22"/>
      <c r="BF568" s="22"/>
      <c r="BG568" s="22"/>
    </row>
    <row r="569" spans="1:59" s="33" customFormat="1" x14ac:dyDescent="0.25">
      <c r="A569" s="22"/>
      <c r="C569" s="22"/>
      <c r="D569" s="47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5"/>
      <c r="Z569" s="22"/>
      <c r="AA569" s="22"/>
      <c r="AB569" s="22"/>
      <c r="AC569" s="22"/>
      <c r="AD569" s="22"/>
      <c r="AE569" s="22"/>
      <c r="AF569" s="22"/>
      <c r="AG569" s="22"/>
      <c r="AH569" s="26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6"/>
      <c r="BA569" s="22"/>
      <c r="BB569" s="22"/>
      <c r="BC569" s="22"/>
      <c r="BD569" s="22"/>
      <c r="BE569" s="22"/>
      <c r="BF569" s="22"/>
      <c r="BG569" s="22"/>
    </row>
    <row r="570" spans="1:59" s="33" customFormat="1" x14ac:dyDescent="0.25">
      <c r="A570" s="22"/>
      <c r="C570" s="22"/>
      <c r="D570" s="47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5"/>
      <c r="Z570" s="22"/>
      <c r="AA570" s="22"/>
      <c r="AB570" s="22"/>
      <c r="AC570" s="22"/>
      <c r="AD570" s="22"/>
      <c r="AE570" s="22"/>
      <c r="AF570" s="22"/>
      <c r="AG570" s="22"/>
      <c r="AH570" s="26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6"/>
      <c r="BA570" s="22"/>
      <c r="BB570" s="22"/>
      <c r="BC570" s="22"/>
      <c r="BD570" s="22"/>
      <c r="BE570" s="22"/>
      <c r="BF570" s="22"/>
      <c r="BG570" s="22"/>
    </row>
    <row r="571" spans="1:59" s="33" customFormat="1" x14ac:dyDescent="0.25">
      <c r="A571" s="22"/>
      <c r="C571" s="22"/>
      <c r="D571" s="47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5"/>
      <c r="Z571" s="22"/>
      <c r="AA571" s="22"/>
      <c r="AB571" s="22"/>
      <c r="AC571" s="22"/>
      <c r="AD571" s="22"/>
      <c r="AE571" s="22"/>
      <c r="AF571" s="22"/>
      <c r="AG571" s="22"/>
      <c r="AH571" s="26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6"/>
      <c r="BA571" s="22"/>
      <c r="BB571" s="22"/>
      <c r="BC571" s="22"/>
      <c r="BD571" s="22"/>
      <c r="BE571" s="22"/>
      <c r="BF571" s="22"/>
      <c r="BG571" s="22"/>
    </row>
    <row r="572" spans="1:59" s="33" customFormat="1" x14ac:dyDescent="0.25">
      <c r="A572" s="22"/>
      <c r="C572" s="22"/>
      <c r="D572" s="47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5"/>
      <c r="Z572" s="22"/>
      <c r="AA572" s="22"/>
      <c r="AB572" s="22"/>
      <c r="AC572" s="22"/>
      <c r="AD572" s="22"/>
      <c r="AE572" s="22"/>
      <c r="AF572" s="22"/>
      <c r="AG572" s="22"/>
      <c r="AH572" s="26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6"/>
      <c r="BA572" s="22"/>
      <c r="BB572" s="22"/>
      <c r="BC572" s="22"/>
      <c r="BD572" s="22"/>
      <c r="BE572" s="22"/>
      <c r="BF572" s="22"/>
      <c r="BG572" s="22"/>
    </row>
    <row r="573" spans="1:59" s="33" customFormat="1" x14ac:dyDescent="0.25">
      <c r="A573" s="22"/>
      <c r="C573" s="22"/>
      <c r="D573" s="47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5"/>
      <c r="Z573" s="22"/>
      <c r="AA573" s="22"/>
      <c r="AB573" s="22"/>
      <c r="AC573" s="22"/>
      <c r="AD573" s="22"/>
      <c r="AE573" s="22"/>
      <c r="AF573" s="22"/>
      <c r="AG573" s="22"/>
      <c r="AH573" s="26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6"/>
      <c r="BA573" s="22"/>
      <c r="BB573" s="22"/>
      <c r="BC573" s="22"/>
      <c r="BD573" s="22"/>
      <c r="BE573" s="22"/>
      <c r="BF573" s="22"/>
      <c r="BG573" s="22"/>
    </row>
    <row r="574" spans="1:59" s="33" customFormat="1" x14ac:dyDescent="0.25">
      <c r="A574" s="22"/>
      <c r="C574" s="22"/>
      <c r="D574" s="47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5"/>
      <c r="Z574" s="22"/>
      <c r="AA574" s="22"/>
      <c r="AB574" s="22"/>
      <c r="AC574" s="22"/>
      <c r="AD574" s="22"/>
      <c r="AE574" s="22"/>
      <c r="AF574" s="22"/>
      <c r="AG574" s="22"/>
      <c r="AH574" s="26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6"/>
      <c r="BA574" s="22"/>
      <c r="BB574" s="22"/>
      <c r="BC574" s="22"/>
      <c r="BD574" s="22"/>
      <c r="BE574" s="22"/>
      <c r="BF574" s="22"/>
      <c r="BG574" s="22"/>
    </row>
    <row r="575" spans="1:59" s="33" customFormat="1" x14ac:dyDescent="0.25">
      <c r="A575" s="22"/>
      <c r="C575" s="22"/>
      <c r="D575" s="47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5"/>
      <c r="Z575" s="22"/>
      <c r="AA575" s="22"/>
      <c r="AB575" s="22"/>
      <c r="AC575" s="22"/>
      <c r="AD575" s="22"/>
      <c r="AE575" s="22"/>
      <c r="AF575" s="22"/>
      <c r="AG575" s="22"/>
      <c r="AH575" s="26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6"/>
      <c r="BA575" s="22"/>
      <c r="BB575" s="22"/>
      <c r="BC575" s="22"/>
      <c r="BD575" s="22"/>
      <c r="BE575" s="22"/>
      <c r="BF575" s="22"/>
      <c r="BG575" s="22"/>
    </row>
    <row r="576" spans="1:59" s="33" customFormat="1" x14ac:dyDescent="0.25">
      <c r="A576" s="22"/>
      <c r="C576" s="22"/>
      <c r="D576" s="47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5"/>
      <c r="Z576" s="22"/>
      <c r="AA576" s="22"/>
      <c r="AB576" s="22"/>
      <c r="AC576" s="22"/>
      <c r="AD576" s="22"/>
      <c r="AE576" s="22"/>
      <c r="AF576" s="22"/>
      <c r="AG576" s="22"/>
      <c r="AH576" s="26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6"/>
      <c r="BA576" s="22"/>
      <c r="BB576" s="22"/>
      <c r="BC576" s="22"/>
      <c r="BD576" s="22"/>
      <c r="BE576" s="22"/>
      <c r="BF576" s="22"/>
      <c r="BG576" s="22"/>
    </row>
    <row r="577" spans="1:59" s="33" customFormat="1" x14ac:dyDescent="0.25">
      <c r="A577" s="22"/>
      <c r="C577" s="22"/>
      <c r="D577" s="47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5"/>
      <c r="Z577" s="22"/>
      <c r="AA577" s="22"/>
      <c r="AB577" s="22"/>
      <c r="AC577" s="22"/>
      <c r="AD577" s="22"/>
      <c r="AE577" s="22"/>
      <c r="AF577" s="22"/>
      <c r="AG577" s="22"/>
      <c r="AH577" s="26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6"/>
      <c r="BA577" s="22"/>
      <c r="BB577" s="22"/>
      <c r="BC577" s="22"/>
      <c r="BD577" s="22"/>
      <c r="BE577" s="22"/>
      <c r="BF577" s="22"/>
      <c r="BG577" s="22"/>
    </row>
    <row r="578" spans="1:59" s="33" customFormat="1" x14ac:dyDescent="0.25">
      <c r="A578" s="22"/>
      <c r="C578" s="22"/>
      <c r="D578" s="47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5"/>
      <c r="Z578" s="22"/>
      <c r="AA578" s="22"/>
      <c r="AB578" s="22"/>
      <c r="AC578" s="22"/>
      <c r="AD578" s="22"/>
      <c r="AE578" s="22"/>
      <c r="AF578" s="22"/>
      <c r="AG578" s="22"/>
      <c r="AH578" s="26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6"/>
      <c r="BA578" s="22"/>
      <c r="BB578" s="22"/>
      <c r="BC578" s="22"/>
      <c r="BD578" s="22"/>
      <c r="BE578" s="22"/>
      <c r="BF578" s="22"/>
      <c r="BG578" s="22"/>
    </row>
    <row r="579" spans="1:59" s="33" customFormat="1" x14ac:dyDescent="0.25">
      <c r="A579" s="22"/>
      <c r="C579" s="22"/>
      <c r="D579" s="47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5"/>
      <c r="Z579" s="22"/>
      <c r="AA579" s="22"/>
      <c r="AB579" s="22"/>
      <c r="AC579" s="22"/>
      <c r="AD579" s="22"/>
      <c r="AE579" s="22"/>
      <c r="AF579" s="22"/>
      <c r="AG579" s="22"/>
      <c r="AH579" s="26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6"/>
      <c r="BA579" s="22"/>
      <c r="BB579" s="22"/>
      <c r="BC579" s="22"/>
      <c r="BD579" s="22"/>
      <c r="BE579" s="22"/>
      <c r="BF579" s="22"/>
      <c r="BG579" s="22"/>
    </row>
    <row r="580" spans="1:59" s="33" customFormat="1" x14ac:dyDescent="0.25">
      <c r="A580" s="22"/>
      <c r="C580" s="22"/>
      <c r="D580" s="47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5"/>
      <c r="Z580" s="22"/>
      <c r="AA580" s="22"/>
      <c r="AB580" s="22"/>
      <c r="AC580" s="22"/>
      <c r="AD580" s="22"/>
      <c r="AE580" s="22"/>
      <c r="AF580" s="22"/>
      <c r="AG580" s="22"/>
      <c r="AH580" s="26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6"/>
      <c r="BA580" s="22"/>
      <c r="BB580" s="22"/>
      <c r="BC580" s="22"/>
      <c r="BD580" s="22"/>
      <c r="BE580" s="22"/>
      <c r="BF580" s="22"/>
      <c r="BG580" s="22"/>
    </row>
    <row r="581" spans="1:59" s="33" customFormat="1" x14ac:dyDescent="0.25">
      <c r="A581" s="22"/>
      <c r="C581" s="22"/>
      <c r="D581" s="47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5"/>
      <c r="Z581" s="22"/>
      <c r="AA581" s="22"/>
      <c r="AB581" s="22"/>
      <c r="AC581" s="22"/>
      <c r="AD581" s="22"/>
      <c r="AE581" s="22"/>
      <c r="AF581" s="22"/>
      <c r="AG581" s="22"/>
      <c r="AH581" s="26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6"/>
      <c r="BA581" s="22"/>
      <c r="BB581" s="22"/>
      <c r="BC581" s="22"/>
      <c r="BD581" s="22"/>
      <c r="BE581" s="22"/>
      <c r="BF581" s="22"/>
      <c r="BG581" s="22"/>
    </row>
    <row r="582" spans="1:59" s="33" customFormat="1" x14ac:dyDescent="0.25">
      <c r="A582" s="22"/>
      <c r="C582" s="22"/>
      <c r="D582" s="47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5"/>
      <c r="Z582" s="22"/>
      <c r="AA582" s="22"/>
      <c r="AB582" s="22"/>
      <c r="AC582" s="22"/>
      <c r="AD582" s="22"/>
      <c r="AE582" s="22"/>
      <c r="AF582" s="22"/>
      <c r="AG582" s="22"/>
      <c r="AH582" s="26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6"/>
      <c r="BA582" s="22"/>
      <c r="BB582" s="22"/>
      <c r="BC582" s="22"/>
      <c r="BD582" s="22"/>
      <c r="BE582" s="22"/>
      <c r="BF582" s="22"/>
      <c r="BG582" s="22"/>
    </row>
    <row r="583" spans="1:59" s="33" customFormat="1" x14ac:dyDescent="0.25">
      <c r="A583" s="22"/>
      <c r="C583" s="22"/>
      <c r="D583" s="47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5"/>
      <c r="Z583" s="22"/>
      <c r="AA583" s="22"/>
      <c r="AB583" s="22"/>
      <c r="AC583" s="22"/>
      <c r="AD583" s="22"/>
      <c r="AE583" s="22"/>
      <c r="AF583" s="22"/>
      <c r="AG583" s="22"/>
      <c r="AH583" s="26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6"/>
      <c r="BA583" s="22"/>
      <c r="BB583" s="22"/>
      <c r="BC583" s="22"/>
      <c r="BD583" s="22"/>
      <c r="BE583" s="22"/>
      <c r="BF583" s="22"/>
      <c r="BG583" s="22"/>
    </row>
    <row r="584" spans="1:59" s="33" customFormat="1" x14ac:dyDescent="0.25">
      <c r="A584" s="22"/>
      <c r="C584" s="22"/>
      <c r="D584" s="47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5"/>
      <c r="Z584" s="22"/>
      <c r="AA584" s="22"/>
      <c r="AB584" s="22"/>
      <c r="AC584" s="22"/>
      <c r="AD584" s="22"/>
      <c r="AE584" s="22"/>
      <c r="AF584" s="22"/>
      <c r="AG584" s="22"/>
      <c r="AH584" s="26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6"/>
      <c r="BA584" s="22"/>
      <c r="BB584" s="22"/>
      <c r="BC584" s="22"/>
      <c r="BD584" s="22"/>
      <c r="BE584" s="22"/>
      <c r="BF584" s="22"/>
      <c r="BG584" s="22"/>
    </row>
    <row r="585" spans="1:59" s="33" customFormat="1" x14ac:dyDescent="0.25">
      <c r="A585" s="22"/>
      <c r="C585" s="22"/>
      <c r="D585" s="47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5"/>
      <c r="Z585" s="22"/>
      <c r="AA585" s="22"/>
      <c r="AB585" s="22"/>
      <c r="AC585" s="22"/>
      <c r="AD585" s="22"/>
      <c r="AE585" s="22"/>
      <c r="AF585" s="22"/>
      <c r="AG585" s="22"/>
      <c r="AH585" s="26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6"/>
      <c r="BA585" s="22"/>
      <c r="BB585" s="22"/>
      <c r="BC585" s="22"/>
      <c r="BD585" s="22"/>
      <c r="BE585" s="22"/>
      <c r="BF585" s="22"/>
      <c r="BG585" s="22"/>
    </row>
    <row r="586" spans="1:59" s="33" customFormat="1" x14ac:dyDescent="0.25">
      <c r="A586" s="22"/>
      <c r="C586" s="22"/>
      <c r="D586" s="47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5"/>
      <c r="Z586" s="22"/>
      <c r="AA586" s="22"/>
      <c r="AB586" s="22"/>
      <c r="AC586" s="22"/>
      <c r="AD586" s="22"/>
      <c r="AE586" s="22"/>
      <c r="AF586" s="22"/>
      <c r="AG586" s="22"/>
      <c r="AH586" s="26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6"/>
      <c r="BA586" s="22"/>
      <c r="BB586" s="22"/>
      <c r="BC586" s="22"/>
      <c r="BD586" s="22"/>
      <c r="BE586" s="22"/>
      <c r="BF586" s="22"/>
      <c r="BG586" s="22"/>
    </row>
    <row r="587" spans="1:59" s="33" customFormat="1" x14ac:dyDescent="0.25">
      <c r="A587" s="22"/>
      <c r="C587" s="22"/>
      <c r="D587" s="47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5"/>
      <c r="Z587" s="22"/>
      <c r="AA587" s="22"/>
      <c r="AB587" s="22"/>
      <c r="AC587" s="22"/>
      <c r="AD587" s="22"/>
      <c r="AE587" s="22"/>
      <c r="AF587" s="22"/>
      <c r="AG587" s="22"/>
      <c r="AH587" s="26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6"/>
      <c r="BA587" s="22"/>
      <c r="BB587" s="22"/>
      <c r="BC587" s="22"/>
      <c r="BD587" s="22"/>
      <c r="BE587" s="22"/>
      <c r="BF587" s="22"/>
      <c r="BG587" s="22"/>
    </row>
    <row r="588" spans="1:59" s="33" customFormat="1" x14ac:dyDescent="0.25">
      <c r="A588" s="22"/>
      <c r="C588" s="22"/>
      <c r="D588" s="47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5"/>
      <c r="Z588" s="22"/>
      <c r="AA588" s="22"/>
      <c r="AB588" s="22"/>
      <c r="AC588" s="22"/>
      <c r="AD588" s="22"/>
      <c r="AE588" s="22"/>
      <c r="AF588" s="22"/>
      <c r="AG588" s="22"/>
      <c r="AH588" s="26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6"/>
      <c r="BA588" s="22"/>
      <c r="BB588" s="22"/>
      <c r="BC588" s="22"/>
      <c r="BD588" s="22"/>
      <c r="BE588" s="22"/>
      <c r="BF588" s="22"/>
      <c r="BG588" s="22"/>
    </row>
    <row r="589" spans="1:59" s="33" customFormat="1" x14ac:dyDescent="0.25">
      <c r="A589" s="22"/>
      <c r="C589" s="22"/>
      <c r="D589" s="47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5"/>
      <c r="Z589" s="22"/>
      <c r="AA589" s="22"/>
      <c r="AB589" s="22"/>
      <c r="AC589" s="22"/>
      <c r="AD589" s="22"/>
      <c r="AE589" s="22"/>
      <c r="AF589" s="22"/>
      <c r="AG589" s="22"/>
      <c r="AH589" s="26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6"/>
      <c r="BA589" s="22"/>
      <c r="BB589" s="22"/>
      <c r="BC589" s="22"/>
      <c r="BD589" s="22"/>
      <c r="BE589" s="22"/>
      <c r="BF589" s="22"/>
      <c r="BG589" s="22"/>
    </row>
    <row r="590" spans="1:59" s="33" customFormat="1" x14ac:dyDescent="0.25">
      <c r="A590" s="22"/>
      <c r="C590" s="22"/>
      <c r="D590" s="47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5"/>
      <c r="Z590" s="22"/>
      <c r="AA590" s="22"/>
      <c r="AB590" s="22"/>
      <c r="AC590" s="22"/>
      <c r="AD590" s="22"/>
      <c r="AE590" s="22"/>
      <c r="AF590" s="22"/>
      <c r="AG590" s="22"/>
      <c r="AH590" s="26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6"/>
      <c r="BA590" s="22"/>
      <c r="BB590" s="22"/>
      <c r="BC590" s="22"/>
      <c r="BD590" s="22"/>
      <c r="BE590" s="22"/>
      <c r="BF590" s="22"/>
      <c r="BG590" s="22"/>
    </row>
    <row r="591" spans="1:59" s="33" customFormat="1" x14ac:dyDescent="0.25">
      <c r="A591" s="22"/>
      <c r="C591" s="22"/>
      <c r="D591" s="47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5"/>
      <c r="Z591" s="22"/>
      <c r="AA591" s="22"/>
      <c r="AB591" s="22"/>
      <c r="AC591" s="22"/>
      <c r="AD591" s="22"/>
      <c r="AE591" s="22"/>
      <c r="AF591" s="22"/>
      <c r="AG591" s="22"/>
      <c r="AH591" s="26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6"/>
      <c r="BA591" s="22"/>
      <c r="BB591" s="22"/>
      <c r="BC591" s="22"/>
      <c r="BD591" s="22"/>
      <c r="BE591" s="22"/>
      <c r="BF591" s="22"/>
      <c r="BG591" s="22"/>
    </row>
    <row r="592" spans="1:59" s="33" customFormat="1" x14ac:dyDescent="0.25">
      <c r="A592" s="22"/>
      <c r="C592" s="22"/>
      <c r="D592" s="47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5"/>
      <c r="Z592" s="22"/>
      <c r="AA592" s="22"/>
      <c r="AB592" s="22"/>
      <c r="AC592" s="22"/>
      <c r="AD592" s="22"/>
      <c r="AE592" s="22"/>
      <c r="AF592" s="22"/>
      <c r="AG592" s="22"/>
      <c r="AH592" s="26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6"/>
      <c r="BA592" s="22"/>
      <c r="BB592" s="22"/>
      <c r="BC592" s="22"/>
      <c r="BD592" s="22"/>
      <c r="BE592" s="22"/>
      <c r="BF592" s="22"/>
      <c r="BG592" s="22"/>
    </row>
    <row r="593" spans="1:59" s="33" customFormat="1" x14ac:dyDescent="0.25">
      <c r="A593" s="22"/>
      <c r="C593" s="22"/>
      <c r="D593" s="47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5"/>
      <c r="Z593" s="22"/>
      <c r="AA593" s="22"/>
      <c r="AB593" s="22"/>
      <c r="AC593" s="22"/>
      <c r="AD593" s="22"/>
      <c r="AE593" s="22"/>
      <c r="AF593" s="22"/>
      <c r="AG593" s="22"/>
      <c r="AH593" s="26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6"/>
      <c r="BA593" s="22"/>
      <c r="BB593" s="22"/>
      <c r="BC593" s="22"/>
      <c r="BD593" s="22"/>
      <c r="BE593" s="22"/>
      <c r="BF593" s="22"/>
      <c r="BG593" s="22"/>
    </row>
    <row r="594" spans="1:59" s="33" customFormat="1" x14ac:dyDescent="0.25">
      <c r="A594" s="22"/>
      <c r="C594" s="22"/>
      <c r="D594" s="47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5"/>
      <c r="Z594" s="22"/>
      <c r="AA594" s="22"/>
      <c r="AB594" s="22"/>
      <c r="AC594" s="22"/>
      <c r="AD594" s="22"/>
      <c r="AE594" s="22"/>
      <c r="AF594" s="22"/>
      <c r="AG594" s="22"/>
      <c r="AH594" s="26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6"/>
      <c r="BA594" s="22"/>
      <c r="BB594" s="22"/>
      <c r="BC594" s="22"/>
      <c r="BD594" s="22"/>
      <c r="BE594" s="22"/>
      <c r="BF594" s="22"/>
      <c r="BG594" s="22"/>
    </row>
    <row r="595" spans="1:59" s="33" customFormat="1" x14ac:dyDescent="0.25">
      <c r="A595" s="22"/>
      <c r="C595" s="22"/>
      <c r="D595" s="47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5"/>
      <c r="Z595" s="22"/>
      <c r="AA595" s="22"/>
      <c r="AB595" s="22"/>
      <c r="AC595" s="22"/>
      <c r="AD595" s="22"/>
      <c r="AE595" s="22"/>
      <c r="AF595" s="22"/>
      <c r="AG595" s="22"/>
      <c r="AH595" s="26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6"/>
      <c r="BA595" s="22"/>
      <c r="BB595" s="22"/>
      <c r="BC595" s="22"/>
      <c r="BD595" s="22"/>
      <c r="BE595" s="22"/>
      <c r="BF595" s="22"/>
      <c r="BG595" s="22"/>
    </row>
    <row r="596" spans="1:59" s="33" customFormat="1" x14ac:dyDescent="0.25">
      <c r="A596" s="22"/>
      <c r="C596" s="22"/>
      <c r="D596" s="47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5"/>
      <c r="Z596" s="22"/>
      <c r="AA596" s="22"/>
      <c r="AB596" s="22"/>
      <c r="AC596" s="22"/>
      <c r="AD596" s="22"/>
      <c r="AE596" s="22"/>
      <c r="AF596" s="22"/>
      <c r="AG596" s="22"/>
      <c r="AH596" s="26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6"/>
      <c r="BA596" s="22"/>
      <c r="BB596" s="22"/>
      <c r="BC596" s="22"/>
      <c r="BD596" s="22"/>
      <c r="BE596" s="22"/>
      <c r="BF596" s="22"/>
      <c r="BG596" s="22"/>
    </row>
    <row r="597" spans="1:59" s="33" customFormat="1" x14ac:dyDescent="0.25">
      <c r="A597" s="22"/>
      <c r="C597" s="22"/>
      <c r="D597" s="47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5"/>
      <c r="Z597" s="22"/>
      <c r="AA597" s="22"/>
      <c r="AB597" s="22"/>
      <c r="AC597" s="22"/>
      <c r="AD597" s="22"/>
      <c r="AE597" s="22"/>
      <c r="AF597" s="22"/>
      <c r="AG597" s="22"/>
      <c r="AH597" s="26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6"/>
      <c r="BA597" s="22"/>
      <c r="BB597" s="22"/>
      <c r="BC597" s="22"/>
      <c r="BD597" s="22"/>
      <c r="BE597" s="22"/>
      <c r="BF597" s="22"/>
      <c r="BG597" s="22"/>
    </row>
    <row r="598" spans="1:59" s="33" customFormat="1" x14ac:dyDescent="0.25">
      <c r="A598" s="22"/>
      <c r="C598" s="22"/>
      <c r="D598" s="47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5"/>
      <c r="Z598" s="22"/>
      <c r="AA598" s="22"/>
      <c r="AB598" s="22"/>
      <c r="AC598" s="22"/>
      <c r="AD598" s="22"/>
      <c r="AE598" s="22"/>
      <c r="AF598" s="22"/>
      <c r="AG598" s="22"/>
      <c r="AH598" s="26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6"/>
      <c r="BA598" s="22"/>
      <c r="BB598" s="22"/>
      <c r="BC598" s="22"/>
      <c r="BD598" s="22"/>
      <c r="BE598" s="22"/>
      <c r="BF598" s="22"/>
      <c r="BG598" s="22"/>
    </row>
    <row r="599" spans="1:59" s="33" customFormat="1" x14ac:dyDescent="0.25">
      <c r="A599" s="22"/>
      <c r="C599" s="22"/>
      <c r="D599" s="47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5"/>
      <c r="Z599" s="22"/>
      <c r="AA599" s="22"/>
      <c r="AB599" s="22"/>
      <c r="AC599" s="22"/>
      <c r="AD599" s="22"/>
      <c r="AE599" s="22"/>
      <c r="AF599" s="22"/>
      <c r="AG599" s="22"/>
      <c r="AH599" s="26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6"/>
      <c r="BA599" s="22"/>
      <c r="BB599" s="22"/>
      <c r="BC599" s="22"/>
      <c r="BD599" s="22"/>
      <c r="BE599" s="22"/>
      <c r="BF599" s="22"/>
      <c r="BG599" s="22"/>
    </row>
    <row r="600" spans="1:59" s="33" customFormat="1" x14ac:dyDescent="0.25">
      <c r="A600" s="22"/>
      <c r="C600" s="22"/>
      <c r="D600" s="47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5"/>
      <c r="Z600" s="22"/>
      <c r="AA600" s="22"/>
      <c r="AB600" s="22"/>
      <c r="AC600" s="22"/>
      <c r="AD600" s="22"/>
      <c r="AE600" s="22"/>
      <c r="AF600" s="22"/>
      <c r="AG600" s="22"/>
      <c r="AH600" s="26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6"/>
      <c r="BA600" s="22"/>
      <c r="BB600" s="22"/>
      <c r="BC600" s="22"/>
      <c r="BD600" s="22"/>
      <c r="BE600" s="22"/>
      <c r="BF600" s="22"/>
      <c r="BG600" s="22"/>
    </row>
    <row r="601" spans="1:59" s="33" customFormat="1" x14ac:dyDescent="0.25">
      <c r="A601" s="22"/>
      <c r="C601" s="22"/>
      <c r="D601" s="47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5"/>
      <c r="Z601" s="22"/>
      <c r="AA601" s="22"/>
      <c r="AB601" s="22"/>
      <c r="AC601" s="22"/>
      <c r="AD601" s="22"/>
      <c r="AE601" s="22"/>
      <c r="AF601" s="22"/>
      <c r="AG601" s="22"/>
      <c r="AH601" s="26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6"/>
      <c r="BA601" s="22"/>
      <c r="BB601" s="22"/>
      <c r="BC601" s="22"/>
      <c r="BD601" s="22"/>
      <c r="BE601" s="22"/>
      <c r="BF601" s="22"/>
      <c r="BG601" s="22"/>
    </row>
    <row r="602" spans="1:59" s="33" customFormat="1" x14ac:dyDescent="0.25">
      <c r="A602" s="22"/>
      <c r="C602" s="22"/>
      <c r="D602" s="47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5"/>
      <c r="Z602" s="22"/>
      <c r="AA602" s="22"/>
      <c r="AB602" s="22"/>
      <c r="AC602" s="22"/>
      <c r="AD602" s="22"/>
      <c r="AE602" s="22"/>
      <c r="AF602" s="22"/>
      <c r="AG602" s="22"/>
      <c r="AH602" s="26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6"/>
      <c r="BA602" s="22"/>
      <c r="BB602" s="22"/>
      <c r="BC602" s="22"/>
      <c r="BD602" s="22"/>
      <c r="BE602" s="22"/>
      <c r="BF602" s="22"/>
      <c r="BG602" s="22"/>
    </row>
    <row r="603" spans="1:59" s="33" customFormat="1" x14ac:dyDescent="0.25">
      <c r="A603" s="22"/>
      <c r="C603" s="22"/>
      <c r="D603" s="47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5"/>
      <c r="Z603" s="22"/>
      <c r="AA603" s="22"/>
      <c r="AB603" s="22"/>
      <c r="AC603" s="22"/>
      <c r="AD603" s="22"/>
      <c r="AE603" s="22"/>
      <c r="AF603" s="22"/>
      <c r="AG603" s="22"/>
      <c r="AH603" s="26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6"/>
      <c r="BA603" s="22"/>
      <c r="BB603" s="22"/>
      <c r="BC603" s="22"/>
      <c r="BD603" s="22"/>
      <c r="BE603" s="22"/>
      <c r="BF603" s="22"/>
      <c r="BG603" s="22"/>
    </row>
    <row r="604" spans="1:59" s="33" customFormat="1" x14ac:dyDescent="0.25">
      <c r="A604" s="22"/>
      <c r="C604" s="22"/>
      <c r="D604" s="47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5"/>
      <c r="Z604" s="22"/>
      <c r="AA604" s="22"/>
      <c r="AB604" s="22"/>
      <c r="AC604" s="22"/>
      <c r="AD604" s="22"/>
      <c r="AE604" s="22"/>
      <c r="AF604" s="22"/>
      <c r="AG604" s="22"/>
      <c r="AH604" s="26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6"/>
      <c r="BA604" s="22"/>
      <c r="BB604" s="22"/>
      <c r="BC604" s="22"/>
      <c r="BD604" s="22"/>
      <c r="BE604" s="22"/>
      <c r="BF604" s="22"/>
      <c r="BG604" s="22"/>
    </row>
    <row r="605" spans="1:59" s="33" customFormat="1" x14ac:dyDescent="0.25">
      <c r="A605" s="22"/>
      <c r="C605" s="22"/>
      <c r="D605" s="47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5"/>
      <c r="Z605" s="22"/>
      <c r="AA605" s="22"/>
      <c r="AB605" s="22"/>
      <c r="AC605" s="22"/>
      <c r="AD605" s="22"/>
      <c r="AE605" s="22"/>
      <c r="AF605" s="22"/>
      <c r="AG605" s="22"/>
      <c r="AH605" s="26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6"/>
      <c r="BA605" s="22"/>
      <c r="BB605" s="22"/>
      <c r="BC605" s="22"/>
      <c r="BD605" s="22"/>
      <c r="BE605" s="22"/>
      <c r="BF605" s="22"/>
      <c r="BG605" s="22"/>
    </row>
    <row r="606" spans="1:59" s="33" customFormat="1" x14ac:dyDescent="0.25">
      <c r="A606" s="22"/>
      <c r="C606" s="22"/>
      <c r="D606" s="47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5"/>
      <c r="Z606" s="22"/>
      <c r="AA606" s="22"/>
      <c r="AB606" s="22"/>
      <c r="AC606" s="22"/>
      <c r="AD606" s="22"/>
      <c r="AE606" s="22"/>
      <c r="AF606" s="22"/>
      <c r="AG606" s="22"/>
      <c r="AH606" s="26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6"/>
      <c r="BA606" s="22"/>
      <c r="BB606" s="22"/>
      <c r="BC606" s="22"/>
      <c r="BD606" s="22"/>
      <c r="BE606" s="22"/>
      <c r="BF606" s="22"/>
      <c r="BG606" s="22"/>
    </row>
    <row r="607" spans="1:59" s="33" customFormat="1" x14ac:dyDescent="0.25">
      <c r="A607" s="22"/>
      <c r="C607" s="22"/>
      <c r="D607" s="47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5"/>
      <c r="Z607" s="22"/>
      <c r="AA607" s="22"/>
      <c r="AB607" s="22"/>
      <c r="AC607" s="22"/>
      <c r="AD607" s="22"/>
      <c r="AE607" s="22"/>
      <c r="AF607" s="22"/>
      <c r="AG607" s="22"/>
      <c r="AH607" s="26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6"/>
      <c r="BA607" s="22"/>
      <c r="BB607" s="22"/>
      <c r="BC607" s="22"/>
      <c r="BD607" s="22"/>
      <c r="BE607" s="22"/>
      <c r="BF607" s="22"/>
      <c r="BG607" s="22"/>
    </row>
    <row r="608" spans="1:59" s="33" customFormat="1" x14ac:dyDescent="0.25">
      <c r="A608" s="22"/>
      <c r="C608" s="22"/>
      <c r="D608" s="47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5"/>
      <c r="Z608" s="22"/>
      <c r="AA608" s="22"/>
      <c r="AB608" s="22"/>
      <c r="AC608" s="22"/>
      <c r="AD608" s="22"/>
      <c r="AE608" s="22"/>
      <c r="AF608" s="22"/>
      <c r="AG608" s="22"/>
      <c r="AH608" s="26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6"/>
      <c r="BA608" s="22"/>
      <c r="BB608" s="22"/>
      <c r="BC608" s="22"/>
      <c r="BD608" s="22"/>
      <c r="BE608" s="22"/>
      <c r="BF608" s="22"/>
      <c r="BG608" s="22"/>
    </row>
    <row r="609" spans="1:59" s="33" customFormat="1" x14ac:dyDescent="0.25">
      <c r="A609" s="22"/>
      <c r="C609" s="22"/>
      <c r="D609" s="47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5"/>
      <c r="Z609" s="22"/>
      <c r="AA609" s="22"/>
      <c r="AB609" s="22"/>
      <c r="AC609" s="22"/>
      <c r="AD609" s="22"/>
      <c r="AE609" s="22"/>
      <c r="AF609" s="22"/>
      <c r="AG609" s="22"/>
      <c r="AH609" s="26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6"/>
      <c r="BA609" s="22"/>
      <c r="BB609" s="22"/>
      <c r="BC609" s="22"/>
      <c r="BD609" s="22"/>
      <c r="BE609" s="22"/>
      <c r="BF609" s="22"/>
      <c r="BG609" s="22"/>
    </row>
    <row r="610" spans="1:59" s="33" customFormat="1" x14ac:dyDescent="0.25">
      <c r="A610" s="22"/>
      <c r="C610" s="22"/>
      <c r="D610" s="47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5"/>
      <c r="Z610" s="22"/>
      <c r="AA610" s="22"/>
      <c r="AB610" s="22"/>
      <c r="AC610" s="22"/>
      <c r="AD610" s="22"/>
      <c r="AE610" s="22"/>
      <c r="AF610" s="22"/>
      <c r="AG610" s="22"/>
      <c r="AH610" s="26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6"/>
      <c r="BA610" s="22"/>
      <c r="BB610" s="22"/>
      <c r="BC610" s="22"/>
      <c r="BD610" s="22"/>
      <c r="BE610" s="22"/>
      <c r="BF610" s="22"/>
      <c r="BG610" s="22"/>
    </row>
    <row r="611" spans="1:59" s="33" customFormat="1" x14ac:dyDescent="0.25">
      <c r="A611" s="22"/>
      <c r="C611" s="22"/>
      <c r="D611" s="47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5"/>
      <c r="Z611" s="22"/>
      <c r="AA611" s="22"/>
      <c r="AB611" s="22"/>
      <c r="AC611" s="22"/>
      <c r="AD611" s="22"/>
      <c r="AE611" s="22"/>
      <c r="AF611" s="22"/>
      <c r="AG611" s="22"/>
      <c r="AH611" s="26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6"/>
      <c r="BA611" s="22"/>
      <c r="BB611" s="22"/>
      <c r="BC611" s="22"/>
      <c r="BD611" s="22"/>
      <c r="BE611" s="22"/>
      <c r="BF611" s="22"/>
      <c r="BG611" s="22"/>
    </row>
    <row r="612" spans="1:59" s="33" customFormat="1" x14ac:dyDescent="0.25">
      <c r="A612" s="22"/>
      <c r="C612" s="22"/>
      <c r="D612" s="47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5"/>
      <c r="Z612" s="22"/>
      <c r="AA612" s="22"/>
      <c r="AB612" s="22"/>
      <c r="AC612" s="22"/>
      <c r="AD612" s="22"/>
      <c r="AE612" s="22"/>
      <c r="AF612" s="22"/>
      <c r="AG612" s="22"/>
      <c r="AH612" s="26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6"/>
      <c r="BA612" s="22"/>
      <c r="BB612" s="22"/>
      <c r="BC612" s="22"/>
      <c r="BD612" s="22"/>
      <c r="BE612" s="22"/>
      <c r="BF612" s="22"/>
      <c r="BG612" s="22"/>
    </row>
    <row r="613" spans="1:59" s="33" customFormat="1" x14ac:dyDescent="0.25">
      <c r="A613" s="22"/>
      <c r="C613" s="22"/>
      <c r="D613" s="47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5"/>
      <c r="Z613" s="22"/>
      <c r="AA613" s="22"/>
      <c r="AB613" s="22"/>
      <c r="AC613" s="22"/>
      <c r="AD613" s="22"/>
      <c r="AE613" s="22"/>
      <c r="AF613" s="22"/>
      <c r="AG613" s="22"/>
      <c r="AH613" s="26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6"/>
      <c r="BA613" s="22"/>
      <c r="BB613" s="22"/>
      <c r="BC613" s="22"/>
      <c r="BD613" s="22"/>
      <c r="BE613" s="22"/>
      <c r="BF613" s="22"/>
      <c r="BG613" s="22"/>
    </row>
    <row r="614" spans="1:59" s="33" customFormat="1" x14ac:dyDescent="0.25">
      <c r="A614" s="22"/>
      <c r="C614" s="22"/>
      <c r="D614" s="47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5"/>
      <c r="Z614" s="22"/>
      <c r="AA614" s="22"/>
      <c r="AB614" s="22"/>
      <c r="AC614" s="22"/>
      <c r="AD614" s="22"/>
      <c r="AE614" s="22"/>
      <c r="AF614" s="22"/>
      <c r="AG614" s="22"/>
      <c r="AH614" s="26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6"/>
      <c r="BA614" s="22"/>
      <c r="BB614" s="22"/>
      <c r="BC614" s="22"/>
      <c r="BD614" s="22"/>
      <c r="BE614" s="22"/>
      <c r="BF614" s="22"/>
      <c r="BG614" s="22"/>
    </row>
    <row r="615" spans="1:59" s="33" customFormat="1" x14ac:dyDescent="0.25">
      <c r="A615" s="22"/>
      <c r="C615" s="22"/>
      <c r="D615" s="47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5"/>
      <c r="Z615" s="22"/>
      <c r="AA615" s="22"/>
      <c r="AB615" s="22"/>
      <c r="AC615" s="22"/>
      <c r="AD615" s="22"/>
      <c r="AE615" s="22"/>
      <c r="AF615" s="22"/>
      <c r="AG615" s="22"/>
      <c r="AH615" s="26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6"/>
      <c r="BA615" s="22"/>
      <c r="BB615" s="22"/>
      <c r="BC615" s="22"/>
      <c r="BD615" s="22"/>
      <c r="BE615" s="22"/>
      <c r="BF615" s="22"/>
      <c r="BG615" s="22"/>
    </row>
    <row r="616" spans="1:59" s="33" customFormat="1" x14ac:dyDescent="0.25">
      <c r="A616" s="22"/>
      <c r="C616" s="22"/>
      <c r="D616" s="47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5"/>
      <c r="Z616" s="22"/>
      <c r="AA616" s="22"/>
      <c r="AB616" s="22"/>
      <c r="AC616" s="22"/>
      <c r="AD616" s="22"/>
      <c r="AE616" s="22"/>
      <c r="AF616" s="22"/>
      <c r="AG616" s="22"/>
      <c r="AH616" s="26"/>
      <c r="AI616" s="22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6"/>
      <c r="BA616" s="22"/>
      <c r="BB616" s="22"/>
      <c r="BC616" s="22"/>
      <c r="BD616" s="22"/>
      <c r="BE616" s="22"/>
      <c r="BF616" s="22"/>
      <c r="BG616" s="22"/>
    </row>
    <row r="617" spans="1:59" s="33" customFormat="1" x14ac:dyDescent="0.25">
      <c r="A617" s="22"/>
      <c r="C617" s="22"/>
      <c r="D617" s="47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5"/>
      <c r="Z617" s="22"/>
      <c r="AA617" s="22"/>
      <c r="AB617" s="22"/>
      <c r="AC617" s="22"/>
      <c r="AD617" s="22"/>
      <c r="AE617" s="22"/>
      <c r="AF617" s="22"/>
      <c r="AG617" s="22"/>
      <c r="AH617" s="26"/>
      <c r="AI617" s="22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6"/>
      <c r="BA617" s="22"/>
      <c r="BB617" s="22"/>
      <c r="BC617" s="22"/>
      <c r="BD617" s="22"/>
      <c r="BE617" s="22"/>
      <c r="BF617" s="22"/>
      <c r="BG617" s="22"/>
    </row>
    <row r="618" spans="1:59" s="33" customFormat="1" x14ac:dyDescent="0.25">
      <c r="A618" s="22"/>
      <c r="C618" s="22"/>
      <c r="D618" s="47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5"/>
      <c r="Z618" s="22"/>
      <c r="AA618" s="22"/>
      <c r="AB618" s="22"/>
      <c r="AC618" s="22"/>
      <c r="AD618" s="22"/>
      <c r="AE618" s="22"/>
      <c r="AF618" s="22"/>
      <c r="AG618" s="22"/>
      <c r="AH618" s="26"/>
      <c r="AI618" s="22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6"/>
      <c r="BA618" s="22"/>
      <c r="BB618" s="22"/>
      <c r="BC618" s="22"/>
      <c r="BD618" s="22"/>
      <c r="BE618" s="22"/>
      <c r="BF618" s="22"/>
      <c r="BG618" s="22"/>
    </row>
    <row r="619" spans="1:59" s="33" customFormat="1" x14ac:dyDescent="0.25">
      <c r="A619" s="22"/>
      <c r="C619" s="22"/>
      <c r="D619" s="47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5"/>
      <c r="Z619" s="22"/>
      <c r="AA619" s="22"/>
      <c r="AB619" s="22"/>
      <c r="AC619" s="22"/>
      <c r="AD619" s="22"/>
      <c r="AE619" s="22"/>
      <c r="AF619" s="22"/>
      <c r="AG619" s="22"/>
      <c r="AH619" s="26"/>
      <c r="AI619" s="22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6"/>
      <c r="BA619" s="22"/>
      <c r="BB619" s="22"/>
      <c r="BC619" s="22"/>
      <c r="BD619" s="22"/>
      <c r="BE619" s="22"/>
      <c r="BF619" s="22"/>
      <c r="BG619" s="22"/>
    </row>
    <row r="620" spans="1:59" s="33" customFormat="1" x14ac:dyDescent="0.25">
      <c r="A620" s="22"/>
      <c r="C620" s="22"/>
      <c r="D620" s="47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5"/>
      <c r="Z620" s="22"/>
      <c r="AA620" s="22"/>
      <c r="AB620" s="22"/>
      <c r="AC620" s="22"/>
      <c r="AD620" s="22"/>
      <c r="AE620" s="22"/>
      <c r="AF620" s="22"/>
      <c r="AG620" s="22"/>
      <c r="AH620" s="26"/>
      <c r="AI620" s="22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6"/>
      <c r="BA620" s="22"/>
      <c r="BB620" s="22"/>
      <c r="BC620" s="22"/>
      <c r="BD620" s="22"/>
      <c r="BE620" s="22"/>
      <c r="BF620" s="22"/>
      <c r="BG620" s="22"/>
    </row>
    <row r="621" spans="1:59" s="33" customFormat="1" x14ac:dyDescent="0.25">
      <c r="A621" s="22"/>
      <c r="C621" s="22"/>
      <c r="D621" s="47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5"/>
      <c r="Z621" s="22"/>
      <c r="AA621" s="22"/>
      <c r="AB621" s="22"/>
      <c r="AC621" s="22"/>
      <c r="AD621" s="22"/>
      <c r="AE621" s="22"/>
      <c r="AF621" s="22"/>
      <c r="AG621" s="22"/>
      <c r="AH621" s="26"/>
      <c r="AI621" s="22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6"/>
      <c r="BA621" s="22"/>
      <c r="BB621" s="22"/>
      <c r="BC621" s="22"/>
      <c r="BD621" s="22"/>
      <c r="BE621" s="22"/>
      <c r="BF621" s="22"/>
      <c r="BG621" s="22"/>
    </row>
    <row r="622" spans="1:59" s="33" customFormat="1" x14ac:dyDescent="0.25">
      <c r="A622" s="22"/>
      <c r="C622" s="22"/>
      <c r="D622" s="47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5"/>
      <c r="Z622" s="22"/>
      <c r="AA622" s="22"/>
      <c r="AB622" s="22"/>
      <c r="AC622" s="22"/>
      <c r="AD622" s="22"/>
      <c r="AE622" s="22"/>
      <c r="AF622" s="22"/>
      <c r="AG622" s="22"/>
      <c r="AH622" s="26"/>
      <c r="AI622" s="22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6"/>
      <c r="BA622" s="22"/>
      <c r="BB622" s="22"/>
      <c r="BC622" s="22"/>
      <c r="BD622" s="22"/>
      <c r="BE622" s="22"/>
      <c r="BF622" s="22"/>
      <c r="BG622" s="22"/>
    </row>
    <row r="623" spans="1:59" s="33" customFormat="1" x14ac:dyDescent="0.25">
      <c r="A623" s="22"/>
      <c r="C623" s="22"/>
      <c r="D623" s="47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5"/>
      <c r="Z623" s="22"/>
      <c r="AA623" s="22"/>
      <c r="AB623" s="22"/>
      <c r="AC623" s="22"/>
      <c r="AD623" s="22"/>
      <c r="AE623" s="22"/>
      <c r="AF623" s="22"/>
      <c r="AG623" s="22"/>
      <c r="AH623" s="26"/>
      <c r="AI623" s="22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6"/>
      <c r="BA623" s="22"/>
      <c r="BB623" s="22"/>
      <c r="BC623" s="22"/>
      <c r="BD623" s="22"/>
      <c r="BE623" s="22"/>
      <c r="BF623" s="22"/>
      <c r="BG623" s="22"/>
    </row>
    <row r="624" spans="1:59" s="33" customFormat="1" x14ac:dyDescent="0.25">
      <c r="A624" s="22"/>
      <c r="C624" s="22"/>
      <c r="D624" s="47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5"/>
      <c r="Z624" s="22"/>
      <c r="AA624" s="22"/>
      <c r="AB624" s="22"/>
      <c r="AC624" s="22"/>
      <c r="AD624" s="22"/>
      <c r="AE624" s="22"/>
      <c r="AF624" s="22"/>
      <c r="AG624" s="22"/>
      <c r="AH624" s="26"/>
      <c r="AI624" s="22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6"/>
      <c r="BA624" s="22"/>
      <c r="BB624" s="22"/>
      <c r="BC624" s="22"/>
      <c r="BD624" s="22"/>
      <c r="BE624" s="22"/>
      <c r="BF624" s="22"/>
      <c r="BG624" s="22"/>
    </row>
    <row r="625" spans="1:59" s="33" customFormat="1" x14ac:dyDescent="0.25">
      <c r="A625" s="22"/>
      <c r="C625" s="22"/>
      <c r="D625" s="47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5"/>
      <c r="Z625" s="22"/>
      <c r="AA625" s="22"/>
      <c r="AB625" s="22"/>
      <c r="AC625" s="22"/>
      <c r="AD625" s="22"/>
      <c r="AE625" s="22"/>
      <c r="AF625" s="22"/>
      <c r="AG625" s="22"/>
      <c r="AH625" s="26"/>
      <c r="AI625" s="22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6"/>
      <c r="BA625" s="22"/>
      <c r="BB625" s="22"/>
      <c r="BC625" s="22"/>
      <c r="BD625" s="22"/>
      <c r="BE625" s="22"/>
      <c r="BF625" s="22"/>
      <c r="BG625" s="22"/>
    </row>
    <row r="626" spans="1:59" s="33" customFormat="1" x14ac:dyDescent="0.25">
      <c r="A626" s="22"/>
      <c r="C626" s="22"/>
      <c r="D626" s="47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5"/>
      <c r="Z626" s="22"/>
      <c r="AA626" s="22"/>
      <c r="AB626" s="22"/>
      <c r="AC626" s="22"/>
      <c r="AD626" s="22"/>
      <c r="AE626" s="22"/>
      <c r="AF626" s="22"/>
      <c r="AG626" s="22"/>
      <c r="AH626" s="26"/>
      <c r="AI626" s="22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6"/>
      <c r="BA626" s="22"/>
      <c r="BB626" s="22"/>
      <c r="BC626" s="22"/>
      <c r="BD626" s="22"/>
      <c r="BE626" s="22"/>
      <c r="BF626" s="22"/>
      <c r="BG626" s="22"/>
    </row>
    <row r="627" spans="1:59" s="33" customFormat="1" x14ac:dyDescent="0.25">
      <c r="A627" s="22"/>
      <c r="C627" s="22"/>
      <c r="D627" s="47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5"/>
      <c r="Z627" s="22"/>
      <c r="AA627" s="22"/>
      <c r="AB627" s="22"/>
      <c r="AC627" s="22"/>
      <c r="AD627" s="22"/>
      <c r="AE627" s="22"/>
      <c r="AF627" s="22"/>
      <c r="AG627" s="22"/>
      <c r="AH627" s="26"/>
      <c r="AI627" s="22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6"/>
      <c r="BA627" s="22"/>
      <c r="BB627" s="22"/>
      <c r="BC627" s="22"/>
      <c r="BD627" s="22"/>
      <c r="BE627" s="22"/>
      <c r="BF627" s="22"/>
      <c r="BG627" s="22"/>
    </row>
    <row r="628" spans="1:59" s="33" customFormat="1" x14ac:dyDescent="0.25">
      <c r="A628" s="22"/>
      <c r="C628" s="22"/>
      <c r="D628" s="47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5"/>
      <c r="Z628" s="22"/>
      <c r="AA628" s="22"/>
      <c r="AB628" s="22"/>
      <c r="AC628" s="22"/>
      <c r="AD628" s="22"/>
      <c r="AE628" s="22"/>
      <c r="AF628" s="22"/>
      <c r="AG628" s="22"/>
      <c r="AH628" s="26"/>
      <c r="AI628" s="22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6"/>
      <c r="BA628" s="22"/>
      <c r="BB628" s="22"/>
      <c r="BC628" s="22"/>
      <c r="BD628" s="22"/>
      <c r="BE628" s="22"/>
      <c r="BF628" s="22"/>
      <c r="BG628" s="22"/>
    </row>
    <row r="629" spans="1:59" s="33" customFormat="1" x14ac:dyDescent="0.25">
      <c r="A629" s="22"/>
      <c r="C629" s="22"/>
      <c r="D629" s="47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5"/>
      <c r="Z629" s="22"/>
      <c r="AA629" s="22"/>
      <c r="AB629" s="22"/>
      <c r="AC629" s="22"/>
      <c r="AD629" s="22"/>
      <c r="AE629" s="22"/>
      <c r="AF629" s="22"/>
      <c r="AG629" s="22"/>
      <c r="AH629" s="26"/>
      <c r="AI629" s="22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6"/>
      <c r="BA629" s="22"/>
      <c r="BB629" s="22"/>
      <c r="BC629" s="22"/>
      <c r="BD629" s="22"/>
      <c r="BE629" s="22"/>
      <c r="BF629" s="22"/>
      <c r="BG629" s="22"/>
    </row>
    <row r="630" spans="1:59" s="33" customFormat="1" x14ac:dyDescent="0.25">
      <c r="A630" s="22"/>
      <c r="C630" s="22"/>
      <c r="D630" s="47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5"/>
      <c r="Z630" s="22"/>
      <c r="AA630" s="22"/>
      <c r="AB630" s="22"/>
      <c r="AC630" s="22"/>
      <c r="AD630" s="22"/>
      <c r="AE630" s="22"/>
      <c r="AF630" s="22"/>
      <c r="AG630" s="22"/>
      <c r="AH630" s="26"/>
      <c r="AI630" s="22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6"/>
      <c r="BA630" s="22"/>
      <c r="BB630" s="22"/>
      <c r="BC630" s="22"/>
      <c r="BD630" s="22"/>
      <c r="BE630" s="22"/>
      <c r="BF630" s="22"/>
      <c r="BG630" s="22"/>
    </row>
    <row r="631" spans="1:59" s="33" customFormat="1" x14ac:dyDescent="0.25">
      <c r="A631" s="22"/>
      <c r="C631" s="22"/>
      <c r="D631" s="47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5"/>
      <c r="Z631" s="22"/>
      <c r="AA631" s="22"/>
      <c r="AB631" s="22"/>
      <c r="AC631" s="22"/>
      <c r="AD631" s="22"/>
      <c r="AE631" s="22"/>
      <c r="AF631" s="22"/>
      <c r="AG631" s="22"/>
      <c r="AH631" s="26"/>
      <c r="AI631" s="22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6"/>
      <c r="BA631" s="22"/>
      <c r="BB631" s="22"/>
      <c r="BC631" s="22"/>
      <c r="BD631" s="22"/>
      <c r="BE631" s="22"/>
      <c r="BF631" s="22"/>
      <c r="BG631" s="22"/>
    </row>
    <row r="632" spans="1:59" s="33" customFormat="1" x14ac:dyDescent="0.25">
      <c r="A632" s="22"/>
      <c r="C632" s="22"/>
      <c r="D632" s="47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5"/>
      <c r="Z632" s="22"/>
      <c r="AA632" s="22"/>
      <c r="AB632" s="22"/>
      <c r="AC632" s="22"/>
      <c r="AD632" s="22"/>
      <c r="AE632" s="22"/>
      <c r="AF632" s="22"/>
      <c r="AG632" s="22"/>
      <c r="AH632" s="26"/>
      <c r="AI632" s="22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6"/>
      <c r="BA632" s="22"/>
      <c r="BB632" s="22"/>
      <c r="BC632" s="22"/>
      <c r="BD632" s="22"/>
      <c r="BE632" s="22"/>
      <c r="BF632" s="22"/>
      <c r="BG632" s="22"/>
    </row>
    <row r="633" spans="1:59" s="33" customFormat="1" x14ac:dyDescent="0.25">
      <c r="A633" s="22"/>
      <c r="C633" s="22"/>
      <c r="D633" s="47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5"/>
      <c r="Z633" s="22"/>
      <c r="AA633" s="22"/>
      <c r="AB633" s="22"/>
      <c r="AC633" s="22"/>
      <c r="AD633" s="22"/>
      <c r="AE633" s="22"/>
      <c r="AF633" s="22"/>
      <c r="AG633" s="22"/>
      <c r="AH633" s="26"/>
      <c r="AI633" s="22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6"/>
      <c r="BA633" s="22"/>
      <c r="BB633" s="22"/>
      <c r="BC633" s="22"/>
      <c r="BD633" s="22"/>
      <c r="BE633" s="22"/>
      <c r="BF633" s="22"/>
      <c r="BG633" s="22"/>
    </row>
    <row r="634" spans="1:59" s="33" customFormat="1" x14ac:dyDescent="0.25">
      <c r="A634" s="22"/>
      <c r="C634" s="22"/>
      <c r="D634" s="47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5"/>
      <c r="Z634" s="22"/>
      <c r="AA634" s="22"/>
      <c r="AB634" s="22"/>
      <c r="AC634" s="22"/>
      <c r="AD634" s="22"/>
      <c r="AE634" s="22"/>
      <c r="AF634" s="22"/>
      <c r="AG634" s="22"/>
      <c r="AH634" s="26"/>
      <c r="AI634" s="22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6"/>
      <c r="BA634" s="22"/>
      <c r="BB634" s="22"/>
      <c r="BC634" s="22"/>
      <c r="BD634" s="22"/>
      <c r="BE634" s="22"/>
      <c r="BF634" s="22"/>
      <c r="BG634" s="22"/>
    </row>
    <row r="635" spans="1:59" s="33" customFormat="1" x14ac:dyDescent="0.25">
      <c r="A635" s="22"/>
      <c r="C635" s="22"/>
      <c r="D635" s="47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5"/>
      <c r="Z635" s="22"/>
      <c r="AA635" s="22"/>
      <c r="AB635" s="22"/>
      <c r="AC635" s="22"/>
      <c r="AD635" s="22"/>
      <c r="AE635" s="22"/>
      <c r="AF635" s="22"/>
      <c r="AG635" s="22"/>
      <c r="AH635" s="26"/>
      <c r="AI635" s="22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6"/>
      <c r="BA635" s="22"/>
      <c r="BB635" s="22"/>
      <c r="BC635" s="22"/>
      <c r="BD635" s="22"/>
      <c r="BE635" s="22"/>
      <c r="BF635" s="22"/>
      <c r="BG635" s="22"/>
    </row>
    <row r="636" spans="1:59" s="33" customFormat="1" x14ac:dyDescent="0.25">
      <c r="A636" s="22"/>
      <c r="C636" s="22"/>
      <c r="D636" s="47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5"/>
      <c r="Z636" s="22"/>
      <c r="AA636" s="22"/>
      <c r="AB636" s="22"/>
      <c r="AC636" s="22"/>
      <c r="AD636" s="22"/>
      <c r="AE636" s="22"/>
      <c r="AF636" s="22"/>
      <c r="AG636" s="22"/>
      <c r="AH636" s="26"/>
      <c r="AI636" s="22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6"/>
      <c r="BA636" s="22"/>
      <c r="BB636" s="22"/>
      <c r="BC636" s="22"/>
      <c r="BD636" s="22"/>
      <c r="BE636" s="22"/>
      <c r="BF636" s="22"/>
      <c r="BG636" s="22"/>
    </row>
    <row r="637" spans="1:59" s="33" customFormat="1" x14ac:dyDescent="0.25">
      <c r="A637" s="22"/>
      <c r="C637" s="22"/>
      <c r="D637" s="47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5"/>
      <c r="Z637" s="22"/>
      <c r="AA637" s="22"/>
      <c r="AB637" s="22"/>
      <c r="AC637" s="22"/>
      <c r="AD637" s="22"/>
      <c r="AE637" s="22"/>
      <c r="AF637" s="22"/>
      <c r="AG637" s="22"/>
      <c r="AH637" s="26"/>
      <c r="AI637" s="22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6"/>
      <c r="BA637" s="22"/>
      <c r="BB637" s="22"/>
      <c r="BC637" s="22"/>
      <c r="BD637" s="22"/>
      <c r="BE637" s="22"/>
      <c r="BF637" s="22"/>
      <c r="BG637" s="22"/>
    </row>
    <row r="638" spans="1:59" s="33" customFormat="1" x14ac:dyDescent="0.25">
      <c r="A638" s="22"/>
      <c r="C638" s="22"/>
      <c r="D638" s="47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5"/>
      <c r="Z638" s="22"/>
      <c r="AA638" s="22"/>
      <c r="AB638" s="22"/>
      <c r="AC638" s="22"/>
      <c r="AD638" s="22"/>
      <c r="AE638" s="22"/>
      <c r="AF638" s="22"/>
      <c r="AG638" s="22"/>
      <c r="AH638" s="26"/>
      <c r="AI638" s="22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6"/>
      <c r="BA638" s="22"/>
      <c r="BB638" s="22"/>
      <c r="BC638" s="22"/>
      <c r="BD638" s="22"/>
      <c r="BE638" s="22"/>
      <c r="BF638" s="22"/>
      <c r="BG638" s="22"/>
    </row>
    <row r="639" spans="1:59" s="33" customFormat="1" x14ac:dyDescent="0.25">
      <c r="A639" s="22"/>
      <c r="C639" s="22"/>
      <c r="D639" s="47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5"/>
      <c r="Z639" s="22"/>
      <c r="AA639" s="22"/>
      <c r="AB639" s="22"/>
      <c r="AC639" s="22"/>
      <c r="AD639" s="22"/>
      <c r="AE639" s="22"/>
      <c r="AF639" s="22"/>
      <c r="AG639" s="22"/>
      <c r="AH639" s="26"/>
      <c r="AI639" s="22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6"/>
      <c r="BA639" s="22"/>
      <c r="BB639" s="22"/>
      <c r="BC639" s="22"/>
      <c r="BD639" s="22"/>
      <c r="BE639" s="22"/>
      <c r="BF639" s="22"/>
      <c r="BG639" s="22"/>
    </row>
    <row r="640" spans="1:59" s="33" customFormat="1" x14ac:dyDescent="0.25">
      <c r="A640" s="22"/>
      <c r="C640" s="22"/>
      <c r="D640" s="47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5"/>
      <c r="Z640" s="22"/>
      <c r="AA640" s="22"/>
      <c r="AB640" s="22"/>
      <c r="AC640" s="22"/>
      <c r="AD640" s="22"/>
      <c r="AE640" s="22"/>
      <c r="AF640" s="22"/>
      <c r="AG640" s="22"/>
      <c r="AH640" s="26"/>
      <c r="AI640" s="22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6"/>
      <c r="BA640" s="22"/>
      <c r="BB640" s="22"/>
      <c r="BC640" s="22"/>
      <c r="BD640" s="22"/>
      <c r="BE640" s="22"/>
      <c r="BF640" s="22"/>
      <c r="BG640" s="22"/>
    </row>
    <row r="641" spans="1:59" s="33" customFormat="1" x14ac:dyDescent="0.25">
      <c r="A641" s="22"/>
      <c r="C641" s="22"/>
      <c r="D641" s="47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5"/>
      <c r="Z641" s="22"/>
      <c r="AA641" s="22"/>
      <c r="AB641" s="22"/>
      <c r="AC641" s="22"/>
      <c r="AD641" s="22"/>
      <c r="AE641" s="22"/>
      <c r="AF641" s="22"/>
      <c r="AG641" s="22"/>
      <c r="AH641" s="26"/>
      <c r="AI641" s="22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6"/>
      <c r="BA641" s="22"/>
      <c r="BB641" s="22"/>
      <c r="BC641" s="22"/>
      <c r="BD641" s="22"/>
      <c r="BE641" s="22"/>
      <c r="BF641" s="22"/>
      <c r="BG641" s="22"/>
    </row>
    <row r="642" spans="1:59" s="33" customFormat="1" x14ac:dyDescent="0.25">
      <c r="A642" s="22"/>
      <c r="C642" s="22"/>
      <c r="D642" s="47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5"/>
      <c r="Z642" s="22"/>
      <c r="AA642" s="22"/>
      <c r="AB642" s="22"/>
      <c r="AC642" s="22"/>
      <c r="AD642" s="22"/>
      <c r="AE642" s="22"/>
      <c r="AF642" s="22"/>
      <c r="AG642" s="22"/>
      <c r="AH642" s="26"/>
      <c r="AI642" s="22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6"/>
      <c r="BA642" s="22"/>
      <c r="BB642" s="22"/>
      <c r="BC642" s="22"/>
      <c r="BD642" s="22"/>
      <c r="BE642" s="22"/>
      <c r="BF642" s="22"/>
      <c r="BG642" s="22"/>
    </row>
    <row r="643" spans="1:59" s="33" customFormat="1" x14ac:dyDescent="0.25">
      <c r="A643" s="22"/>
      <c r="C643" s="22"/>
      <c r="D643" s="47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5"/>
      <c r="Z643" s="22"/>
      <c r="AA643" s="22"/>
      <c r="AB643" s="22"/>
      <c r="AC643" s="22"/>
      <c r="AD643" s="22"/>
      <c r="AE643" s="22"/>
      <c r="AF643" s="22"/>
      <c r="AG643" s="22"/>
      <c r="AH643" s="26"/>
      <c r="AI643" s="22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6"/>
      <c r="BA643" s="22"/>
      <c r="BB643" s="22"/>
      <c r="BC643" s="22"/>
      <c r="BD643" s="22"/>
      <c r="BE643" s="22"/>
      <c r="BF643" s="22"/>
      <c r="BG643" s="22"/>
    </row>
    <row r="644" spans="1:59" s="33" customFormat="1" x14ac:dyDescent="0.25">
      <c r="A644" s="22"/>
      <c r="C644" s="22"/>
      <c r="D644" s="47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5"/>
      <c r="Z644" s="22"/>
      <c r="AA644" s="22"/>
      <c r="AB644" s="22"/>
      <c r="AC644" s="22"/>
      <c r="AD644" s="22"/>
      <c r="AE644" s="22"/>
      <c r="AF644" s="22"/>
      <c r="AG644" s="22"/>
      <c r="AH644" s="26"/>
      <c r="AI644" s="22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6"/>
      <c r="BA644" s="22"/>
      <c r="BB644" s="22"/>
      <c r="BC644" s="22"/>
      <c r="BD644" s="22"/>
      <c r="BE644" s="22"/>
      <c r="BF644" s="22"/>
      <c r="BG644" s="22"/>
    </row>
    <row r="645" spans="1:59" s="33" customFormat="1" x14ac:dyDescent="0.25">
      <c r="A645" s="22"/>
      <c r="C645" s="22"/>
      <c r="D645" s="47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5"/>
      <c r="Z645" s="22"/>
      <c r="AA645" s="22"/>
      <c r="AB645" s="22"/>
      <c r="AC645" s="22"/>
      <c r="AD645" s="22"/>
      <c r="AE645" s="22"/>
      <c r="AF645" s="22"/>
      <c r="AG645" s="22"/>
      <c r="AH645" s="26"/>
      <c r="AI645" s="22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6"/>
      <c r="BA645" s="22"/>
      <c r="BB645" s="22"/>
      <c r="BC645" s="22"/>
      <c r="BD645" s="22"/>
      <c r="BE645" s="22"/>
      <c r="BF645" s="22"/>
      <c r="BG645" s="22"/>
    </row>
    <row r="646" spans="1:59" s="33" customFormat="1" x14ac:dyDescent="0.25">
      <c r="A646" s="22"/>
      <c r="C646" s="22"/>
      <c r="D646" s="47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5"/>
      <c r="Z646" s="22"/>
      <c r="AA646" s="22"/>
      <c r="AB646" s="22"/>
      <c r="AC646" s="22"/>
      <c r="AD646" s="22"/>
      <c r="AE646" s="22"/>
      <c r="AF646" s="22"/>
      <c r="AG646" s="22"/>
      <c r="AH646" s="26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6"/>
      <c r="BA646" s="22"/>
      <c r="BB646" s="22"/>
      <c r="BC646" s="22"/>
      <c r="BD646" s="22"/>
      <c r="BE646" s="22"/>
      <c r="BF646" s="22"/>
      <c r="BG646" s="22"/>
    </row>
    <row r="647" spans="1:59" s="33" customFormat="1" x14ac:dyDescent="0.25">
      <c r="A647" s="22"/>
      <c r="C647" s="22"/>
      <c r="D647" s="47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5"/>
      <c r="Z647" s="22"/>
      <c r="AA647" s="22"/>
      <c r="AB647" s="22"/>
      <c r="AC647" s="22"/>
      <c r="AD647" s="22"/>
      <c r="AE647" s="22"/>
      <c r="AF647" s="22"/>
      <c r="AG647" s="22"/>
      <c r="AH647" s="26"/>
      <c r="AI647" s="22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6"/>
      <c r="BA647" s="22"/>
      <c r="BB647" s="22"/>
      <c r="BC647" s="22"/>
      <c r="BD647" s="22"/>
      <c r="BE647" s="22"/>
      <c r="BF647" s="22"/>
      <c r="BG647" s="22"/>
    </row>
    <row r="648" spans="1:59" s="33" customFormat="1" x14ac:dyDescent="0.25">
      <c r="A648" s="22"/>
      <c r="C648" s="22"/>
      <c r="D648" s="47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5"/>
      <c r="Z648" s="22"/>
      <c r="AA648" s="22"/>
      <c r="AB648" s="22"/>
      <c r="AC648" s="22"/>
      <c r="AD648" s="22"/>
      <c r="AE648" s="22"/>
      <c r="AF648" s="22"/>
      <c r="AG648" s="22"/>
      <c r="AH648" s="26"/>
      <c r="AI648" s="22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6"/>
      <c r="BA648" s="22"/>
      <c r="BB648" s="22"/>
      <c r="BC648" s="22"/>
      <c r="BD648" s="22"/>
      <c r="BE648" s="22"/>
      <c r="BF648" s="22"/>
      <c r="BG648" s="22"/>
    </row>
    <row r="649" spans="1:59" s="33" customFormat="1" x14ac:dyDescent="0.25">
      <c r="A649" s="22"/>
      <c r="C649" s="22"/>
      <c r="D649" s="47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5"/>
      <c r="Z649" s="22"/>
      <c r="AA649" s="22"/>
      <c r="AB649" s="22"/>
      <c r="AC649" s="22"/>
      <c r="AD649" s="22"/>
      <c r="AE649" s="22"/>
      <c r="AF649" s="22"/>
      <c r="AG649" s="22"/>
      <c r="AH649" s="26"/>
      <c r="AI649" s="22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6"/>
      <c r="BA649" s="22"/>
      <c r="BB649" s="22"/>
      <c r="BC649" s="22"/>
      <c r="BD649" s="22"/>
      <c r="BE649" s="22"/>
      <c r="BF649" s="22"/>
      <c r="BG649" s="22"/>
    </row>
    <row r="650" spans="1:59" s="33" customFormat="1" x14ac:dyDescent="0.25">
      <c r="A650" s="22"/>
      <c r="C650" s="22"/>
      <c r="D650" s="47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5"/>
      <c r="Z650" s="22"/>
      <c r="AA650" s="22"/>
      <c r="AB650" s="22"/>
      <c r="AC650" s="22"/>
      <c r="AD650" s="22"/>
      <c r="AE650" s="22"/>
      <c r="AF650" s="22"/>
      <c r="AG650" s="22"/>
      <c r="AH650" s="26"/>
      <c r="AI650" s="22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6"/>
      <c r="BA650" s="22"/>
      <c r="BB650" s="22"/>
      <c r="BC650" s="22"/>
      <c r="BD650" s="22"/>
      <c r="BE650" s="22"/>
      <c r="BF650" s="22"/>
      <c r="BG650" s="22"/>
    </row>
    <row r="651" spans="1:59" s="33" customFormat="1" x14ac:dyDescent="0.25">
      <c r="A651" s="22"/>
      <c r="C651" s="22"/>
      <c r="D651" s="47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5"/>
      <c r="Z651" s="22"/>
      <c r="AA651" s="22"/>
      <c r="AB651" s="22"/>
      <c r="AC651" s="22"/>
      <c r="AD651" s="22"/>
      <c r="AE651" s="22"/>
      <c r="AF651" s="22"/>
      <c r="AG651" s="22"/>
      <c r="AH651" s="26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6"/>
      <c r="BA651" s="22"/>
      <c r="BB651" s="22"/>
      <c r="BC651" s="22"/>
      <c r="BD651" s="22"/>
      <c r="BE651" s="22"/>
      <c r="BF651" s="22"/>
      <c r="BG651" s="22"/>
    </row>
    <row r="652" spans="1:59" s="33" customFormat="1" x14ac:dyDescent="0.25">
      <c r="A652" s="22"/>
      <c r="C652" s="22"/>
      <c r="D652" s="47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5"/>
      <c r="Z652" s="22"/>
      <c r="AA652" s="22"/>
      <c r="AB652" s="22"/>
      <c r="AC652" s="22"/>
      <c r="AD652" s="22"/>
      <c r="AE652" s="22"/>
      <c r="AF652" s="22"/>
      <c r="AG652" s="22"/>
      <c r="AH652" s="26"/>
      <c r="AI652" s="22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6"/>
      <c r="BA652" s="22"/>
      <c r="BB652" s="22"/>
      <c r="BC652" s="22"/>
      <c r="BD652" s="22"/>
      <c r="BE652" s="22"/>
      <c r="BF652" s="22"/>
      <c r="BG652" s="22"/>
    </row>
    <row r="653" spans="1:59" s="33" customFormat="1" x14ac:dyDescent="0.25">
      <c r="A653" s="22"/>
      <c r="C653" s="22"/>
      <c r="D653" s="47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5"/>
      <c r="Z653" s="22"/>
      <c r="AA653" s="22"/>
      <c r="AB653" s="22"/>
      <c r="AC653" s="22"/>
      <c r="AD653" s="22"/>
      <c r="AE653" s="22"/>
      <c r="AF653" s="22"/>
      <c r="AG653" s="22"/>
      <c r="AH653" s="26"/>
      <c r="AI653" s="22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6"/>
      <c r="BA653" s="22"/>
      <c r="BB653" s="22"/>
      <c r="BC653" s="22"/>
      <c r="BD653" s="22"/>
      <c r="BE653" s="22"/>
      <c r="BF653" s="22"/>
      <c r="BG653" s="22"/>
    </row>
    <row r="654" spans="1:59" s="33" customFormat="1" x14ac:dyDescent="0.25">
      <c r="A654" s="22"/>
      <c r="C654" s="22"/>
      <c r="D654" s="47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5"/>
      <c r="Z654" s="22"/>
      <c r="AA654" s="22"/>
      <c r="AB654" s="22"/>
      <c r="AC654" s="22"/>
      <c r="AD654" s="22"/>
      <c r="AE654" s="22"/>
      <c r="AF654" s="22"/>
      <c r="AG654" s="22"/>
      <c r="AH654" s="26"/>
      <c r="AI654" s="22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6"/>
      <c r="BA654" s="22"/>
      <c r="BB654" s="22"/>
      <c r="BC654" s="22"/>
      <c r="BD654" s="22"/>
      <c r="BE654" s="22"/>
      <c r="BF654" s="22"/>
      <c r="BG654" s="22"/>
    </row>
    <row r="655" spans="1:59" s="33" customFormat="1" x14ac:dyDescent="0.25">
      <c r="A655" s="22"/>
      <c r="C655" s="22"/>
      <c r="D655" s="47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5"/>
      <c r="Z655" s="22"/>
      <c r="AA655" s="22"/>
      <c r="AB655" s="22"/>
      <c r="AC655" s="22"/>
      <c r="AD655" s="22"/>
      <c r="AE655" s="22"/>
      <c r="AF655" s="22"/>
      <c r="AG655" s="22"/>
      <c r="AH655" s="26"/>
      <c r="AI655" s="22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6"/>
      <c r="BA655" s="22"/>
      <c r="BB655" s="22"/>
      <c r="BC655" s="22"/>
      <c r="BD655" s="22"/>
      <c r="BE655" s="22"/>
      <c r="BF655" s="22"/>
      <c r="BG655" s="22"/>
    </row>
    <row r="656" spans="1:59" s="33" customFormat="1" x14ac:dyDescent="0.25">
      <c r="A656" s="22"/>
      <c r="C656" s="22"/>
      <c r="D656" s="47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5"/>
      <c r="Z656" s="22"/>
      <c r="AA656" s="22"/>
      <c r="AB656" s="22"/>
      <c r="AC656" s="22"/>
      <c r="AD656" s="22"/>
      <c r="AE656" s="22"/>
      <c r="AF656" s="22"/>
      <c r="AG656" s="22"/>
      <c r="AH656" s="26"/>
      <c r="AI656" s="22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6"/>
      <c r="BA656" s="22"/>
      <c r="BB656" s="22"/>
      <c r="BC656" s="22"/>
      <c r="BD656" s="22"/>
      <c r="BE656" s="22"/>
      <c r="BF656" s="22"/>
      <c r="BG656" s="22"/>
    </row>
    <row r="657" spans="1:59" s="33" customFormat="1" x14ac:dyDescent="0.25">
      <c r="A657" s="22"/>
      <c r="C657" s="22"/>
      <c r="D657" s="47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5"/>
      <c r="Z657" s="22"/>
      <c r="AA657" s="22"/>
      <c r="AB657" s="22"/>
      <c r="AC657" s="22"/>
      <c r="AD657" s="22"/>
      <c r="AE657" s="22"/>
      <c r="AF657" s="22"/>
      <c r="AG657" s="22"/>
      <c r="AH657" s="26"/>
      <c r="AI657" s="22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6"/>
      <c r="BA657" s="22"/>
      <c r="BB657" s="22"/>
      <c r="BC657" s="22"/>
      <c r="BD657" s="22"/>
      <c r="BE657" s="22"/>
      <c r="BF657" s="22"/>
      <c r="BG657" s="22"/>
    </row>
    <row r="658" spans="1:59" s="33" customFormat="1" x14ac:dyDescent="0.25">
      <c r="A658" s="22"/>
      <c r="C658" s="22"/>
      <c r="D658" s="47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5"/>
      <c r="Z658" s="22"/>
      <c r="AA658" s="22"/>
      <c r="AB658" s="22"/>
      <c r="AC658" s="22"/>
      <c r="AD658" s="22"/>
      <c r="AE658" s="22"/>
      <c r="AF658" s="22"/>
      <c r="AG658" s="22"/>
      <c r="AH658" s="26"/>
      <c r="AI658" s="22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6"/>
      <c r="BA658" s="22"/>
      <c r="BB658" s="22"/>
      <c r="BC658" s="22"/>
      <c r="BD658" s="22"/>
      <c r="BE658" s="22"/>
      <c r="BF658" s="22"/>
      <c r="BG658" s="22"/>
    </row>
    <row r="659" spans="1:59" s="33" customFormat="1" x14ac:dyDescent="0.25">
      <c r="A659" s="22"/>
      <c r="C659" s="22"/>
      <c r="D659" s="47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5"/>
      <c r="Z659" s="22"/>
      <c r="AA659" s="22"/>
      <c r="AB659" s="22"/>
      <c r="AC659" s="22"/>
      <c r="AD659" s="22"/>
      <c r="AE659" s="22"/>
      <c r="AF659" s="22"/>
      <c r="AG659" s="22"/>
      <c r="AH659" s="26"/>
      <c r="AI659" s="22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6"/>
      <c r="BA659" s="22"/>
      <c r="BB659" s="22"/>
      <c r="BC659" s="22"/>
      <c r="BD659" s="22"/>
      <c r="BE659" s="22"/>
      <c r="BF659" s="22"/>
      <c r="BG659" s="22"/>
    </row>
    <row r="660" spans="1:59" s="33" customFormat="1" x14ac:dyDescent="0.25">
      <c r="A660" s="22"/>
      <c r="C660" s="22"/>
      <c r="D660" s="47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5"/>
      <c r="Z660" s="22"/>
      <c r="AA660" s="22"/>
      <c r="AB660" s="22"/>
      <c r="AC660" s="22"/>
      <c r="AD660" s="22"/>
      <c r="AE660" s="22"/>
      <c r="AF660" s="22"/>
      <c r="AG660" s="22"/>
      <c r="AH660" s="26"/>
      <c r="AI660" s="22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6"/>
      <c r="BA660" s="22"/>
      <c r="BB660" s="22"/>
      <c r="BC660" s="22"/>
      <c r="BD660" s="22"/>
      <c r="BE660" s="22"/>
      <c r="BF660" s="22"/>
      <c r="BG660" s="22"/>
    </row>
    <row r="661" spans="1:59" s="33" customFormat="1" x14ac:dyDescent="0.25">
      <c r="A661" s="22"/>
      <c r="C661" s="22"/>
      <c r="D661" s="47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5"/>
      <c r="Z661" s="22"/>
      <c r="AA661" s="22"/>
      <c r="AB661" s="22"/>
      <c r="AC661" s="22"/>
      <c r="AD661" s="22"/>
      <c r="AE661" s="22"/>
      <c r="AF661" s="22"/>
      <c r="AG661" s="22"/>
      <c r="AH661" s="26"/>
      <c r="AI661" s="22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6"/>
      <c r="BA661" s="22"/>
      <c r="BB661" s="22"/>
      <c r="BC661" s="22"/>
      <c r="BD661" s="22"/>
      <c r="BE661" s="22"/>
      <c r="BF661" s="22"/>
      <c r="BG661" s="22"/>
    </row>
    <row r="662" spans="1:59" s="33" customFormat="1" x14ac:dyDescent="0.25">
      <c r="A662" s="22"/>
      <c r="C662" s="22"/>
      <c r="D662" s="47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5"/>
      <c r="Z662" s="22"/>
      <c r="AA662" s="22"/>
      <c r="AB662" s="22"/>
      <c r="AC662" s="22"/>
      <c r="AD662" s="22"/>
      <c r="AE662" s="22"/>
      <c r="AF662" s="22"/>
      <c r="AG662" s="22"/>
      <c r="AH662" s="26"/>
      <c r="AI662" s="22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6"/>
      <c r="BA662" s="22"/>
      <c r="BB662" s="22"/>
      <c r="BC662" s="22"/>
      <c r="BD662" s="22"/>
      <c r="BE662" s="22"/>
      <c r="BF662" s="22"/>
      <c r="BG662" s="22"/>
    </row>
    <row r="663" spans="1:59" s="33" customFormat="1" x14ac:dyDescent="0.25">
      <c r="A663" s="22"/>
      <c r="C663" s="22"/>
      <c r="D663" s="47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5"/>
      <c r="Z663" s="22"/>
      <c r="AA663" s="22"/>
      <c r="AB663" s="22"/>
      <c r="AC663" s="22"/>
      <c r="AD663" s="22"/>
      <c r="AE663" s="22"/>
      <c r="AF663" s="22"/>
      <c r="AG663" s="22"/>
      <c r="AH663" s="26"/>
      <c r="AI663" s="22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6"/>
      <c r="BA663" s="22"/>
      <c r="BB663" s="22"/>
      <c r="BC663" s="22"/>
      <c r="BD663" s="22"/>
      <c r="BE663" s="22"/>
      <c r="BF663" s="22"/>
      <c r="BG663" s="22"/>
    </row>
    <row r="664" spans="1:59" s="33" customFormat="1" x14ac:dyDescent="0.25">
      <c r="A664" s="22"/>
      <c r="C664" s="22"/>
      <c r="D664" s="47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5"/>
      <c r="Z664" s="22"/>
      <c r="AA664" s="22"/>
      <c r="AB664" s="22"/>
      <c r="AC664" s="22"/>
      <c r="AD664" s="22"/>
      <c r="AE664" s="22"/>
      <c r="AF664" s="22"/>
      <c r="AG664" s="22"/>
      <c r="AH664" s="26"/>
      <c r="AI664" s="22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6"/>
      <c r="BA664" s="22"/>
      <c r="BB664" s="22"/>
      <c r="BC664" s="22"/>
      <c r="BD664" s="22"/>
      <c r="BE664" s="22"/>
      <c r="BF664" s="22"/>
      <c r="BG664" s="22"/>
    </row>
    <row r="665" spans="1:59" s="33" customFormat="1" x14ac:dyDescent="0.25">
      <c r="A665" s="22"/>
      <c r="C665" s="22"/>
      <c r="D665" s="47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5"/>
      <c r="Z665" s="22"/>
      <c r="AA665" s="22"/>
      <c r="AB665" s="22"/>
      <c r="AC665" s="22"/>
      <c r="AD665" s="22"/>
      <c r="AE665" s="22"/>
      <c r="AF665" s="22"/>
      <c r="AG665" s="22"/>
      <c r="AH665" s="26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6"/>
      <c r="BA665" s="22"/>
      <c r="BB665" s="22"/>
      <c r="BC665" s="22"/>
      <c r="BD665" s="22"/>
      <c r="BE665" s="22"/>
      <c r="BF665" s="22"/>
      <c r="BG665" s="22"/>
    </row>
    <row r="666" spans="1:59" s="33" customFormat="1" x14ac:dyDescent="0.25">
      <c r="A666" s="22"/>
      <c r="C666" s="22"/>
      <c r="D666" s="47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5"/>
      <c r="Z666" s="22"/>
      <c r="AA666" s="22"/>
      <c r="AB666" s="22"/>
      <c r="AC666" s="22"/>
      <c r="AD666" s="22"/>
      <c r="AE666" s="22"/>
      <c r="AF666" s="22"/>
      <c r="AG666" s="22"/>
      <c r="AH666" s="26"/>
      <c r="AI666" s="22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6"/>
      <c r="BA666" s="22"/>
      <c r="BB666" s="22"/>
      <c r="BC666" s="22"/>
      <c r="BD666" s="22"/>
      <c r="BE666" s="22"/>
      <c r="BF666" s="22"/>
      <c r="BG666" s="22"/>
    </row>
    <row r="667" spans="1:59" s="33" customFormat="1" x14ac:dyDescent="0.25">
      <c r="A667" s="22"/>
      <c r="C667" s="22"/>
      <c r="D667" s="47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5"/>
      <c r="Z667" s="22"/>
      <c r="AA667" s="22"/>
      <c r="AB667" s="22"/>
      <c r="AC667" s="22"/>
      <c r="AD667" s="22"/>
      <c r="AE667" s="22"/>
      <c r="AF667" s="22"/>
      <c r="AG667" s="22"/>
      <c r="AH667" s="26"/>
      <c r="AI667" s="22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6"/>
      <c r="BA667" s="22"/>
      <c r="BB667" s="22"/>
      <c r="BC667" s="22"/>
      <c r="BD667" s="22"/>
      <c r="BE667" s="22"/>
      <c r="BF667" s="22"/>
      <c r="BG667" s="22"/>
    </row>
    <row r="668" spans="1:59" s="33" customFormat="1" x14ac:dyDescent="0.25">
      <c r="A668" s="22"/>
      <c r="C668" s="22"/>
      <c r="D668" s="47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5"/>
      <c r="Z668" s="22"/>
      <c r="AA668" s="22"/>
      <c r="AB668" s="22"/>
      <c r="AC668" s="22"/>
      <c r="AD668" s="22"/>
      <c r="AE668" s="22"/>
      <c r="AF668" s="22"/>
      <c r="AG668" s="22"/>
      <c r="AH668" s="26"/>
      <c r="AI668" s="22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6"/>
      <c r="BA668" s="22"/>
      <c r="BB668" s="22"/>
      <c r="BC668" s="22"/>
      <c r="BD668" s="22"/>
      <c r="BE668" s="22"/>
      <c r="BF668" s="22"/>
      <c r="BG668" s="22"/>
    </row>
    <row r="669" spans="1:59" s="33" customFormat="1" x14ac:dyDescent="0.25">
      <c r="A669" s="22"/>
      <c r="C669" s="22"/>
      <c r="D669" s="47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5"/>
      <c r="Z669" s="22"/>
      <c r="AA669" s="22"/>
      <c r="AB669" s="22"/>
      <c r="AC669" s="22"/>
      <c r="AD669" s="22"/>
      <c r="AE669" s="22"/>
      <c r="AF669" s="22"/>
      <c r="AG669" s="22"/>
      <c r="AH669" s="26"/>
      <c r="AI669" s="22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6"/>
      <c r="BA669" s="22"/>
      <c r="BB669" s="22"/>
      <c r="BC669" s="22"/>
      <c r="BD669" s="22"/>
      <c r="BE669" s="22"/>
      <c r="BF669" s="22"/>
      <c r="BG669" s="22"/>
    </row>
    <row r="670" spans="1:59" s="33" customFormat="1" x14ac:dyDescent="0.25">
      <c r="A670" s="22"/>
      <c r="C670" s="22"/>
      <c r="D670" s="47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5"/>
      <c r="Z670" s="22"/>
      <c r="AA670" s="22"/>
      <c r="AB670" s="22"/>
      <c r="AC670" s="22"/>
      <c r="AD670" s="22"/>
      <c r="AE670" s="22"/>
      <c r="AF670" s="22"/>
      <c r="AG670" s="22"/>
      <c r="AH670" s="26"/>
      <c r="AI670" s="22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6"/>
      <c r="BA670" s="22"/>
      <c r="BB670" s="22"/>
      <c r="BC670" s="22"/>
      <c r="BD670" s="22"/>
      <c r="BE670" s="22"/>
      <c r="BF670" s="22"/>
      <c r="BG670" s="22"/>
    </row>
    <row r="671" spans="1:59" s="33" customFormat="1" x14ac:dyDescent="0.25">
      <c r="A671" s="22"/>
      <c r="C671" s="22"/>
      <c r="D671" s="47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5"/>
      <c r="Z671" s="22"/>
      <c r="AA671" s="22"/>
      <c r="AB671" s="22"/>
      <c r="AC671" s="22"/>
      <c r="AD671" s="22"/>
      <c r="AE671" s="22"/>
      <c r="AF671" s="22"/>
      <c r="AG671" s="22"/>
      <c r="AH671" s="26"/>
      <c r="AI671" s="22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6"/>
      <c r="BA671" s="22"/>
      <c r="BB671" s="22"/>
      <c r="BC671" s="22"/>
      <c r="BD671" s="22"/>
      <c r="BE671" s="22"/>
      <c r="BF671" s="22"/>
      <c r="BG671" s="22"/>
    </row>
    <row r="672" spans="1:59" s="33" customFormat="1" x14ac:dyDescent="0.25">
      <c r="A672" s="22"/>
      <c r="C672" s="22"/>
      <c r="D672" s="47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5"/>
      <c r="Z672" s="22"/>
      <c r="AA672" s="22"/>
      <c r="AB672" s="22"/>
      <c r="AC672" s="22"/>
      <c r="AD672" s="22"/>
      <c r="AE672" s="22"/>
      <c r="AF672" s="22"/>
      <c r="AG672" s="22"/>
      <c r="AH672" s="26"/>
      <c r="AI672" s="22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6"/>
      <c r="BA672" s="22"/>
      <c r="BB672" s="22"/>
      <c r="BC672" s="22"/>
      <c r="BD672" s="22"/>
      <c r="BE672" s="22"/>
      <c r="BF672" s="22"/>
      <c r="BG672" s="22"/>
    </row>
    <row r="673" spans="1:59" s="33" customFormat="1" x14ac:dyDescent="0.25">
      <c r="A673" s="22"/>
      <c r="C673" s="22"/>
      <c r="D673" s="47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5"/>
      <c r="Z673" s="22"/>
      <c r="AA673" s="22"/>
      <c r="AB673" s="22"/>
      <c r="AC673" s="22"/>
      <c r="AD673" s="22"/>
      <c r="AE673" s="22"/>
      <c r="AF673" s="22"/>
      <c r="AG673" s="22"/>
      <c r="AH673" s="26"/>
      <c r="AI673" s="22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6"/>
      <c r="BA673" s="22"/>
      <c r="BB673" s="22"/>
      <c r="BC673" s="22"/>
      <c r="BD673" s="22"/>
      <c r="BE673" s="22"/>
      <c r="BF673" s="22"/>
      <c r="BG673" s="22"/>
    </row>
    <row r="674" spans="1:59" s="33" customFormat="1" x14ac:dyDescent="0.25">
      <c r="A674" s="22"/>
      <c r="C674" s="22"/>
      <c r="D674" s="47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5"/>
      <c r="Z674" s="22"/>
      <c r="AA674" s="22"/>
      <c r="AB674" s="22"/>
      <c r="AC674" s="22"/>
      <c r="AD674" s="22"/>
      <c r="AE674" s="22"/>
      <c r="AF674" s="22"/>
      <c r="AG674" s="22"/>
      <c r="AH674" s="26"/>
      <c r="AI674" s="22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6"/>
      <c r="BA674" s="22"/>
      <c r="BB674" s="22"/>
      <c r="BC674" s="22"/>
      <c r="BD674" s="22"/>
      <c r="BE674" s="22"/>
      <c r="BF674" s="22"/>
      <c r="BG674" s="22"/>
    </row>
    <row r="675" spans="1:59" s="33" customFormat="1" x14ac:dyDescent="0.25">
      <c r="A675" s="22"/>
      <c r="C675" s="22"/>
      <c r="D675" s="47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5"/>
      <c r="Z675" s="22"/>
      <c r="AA675" s="22"/>
      <c r="AB675" s="22"/>
      <c r="AC675" s="22"/>
      <c r="AD675" s="22"/>
      <c r="AE675" s="22"/>
      <c r="AF675" s="22"/>
      <c r="AG675" s="22"/>
      <c r="AH675" s="26"/>
      <c r="AI675" s="22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6"/>
      <c r="BA675" s="22"/>
      <c r="BB675" s="22"/>
      <c r="BC675" s="22"/>
      <c r="BD675" s="22"/>
      <c r="BE675" s="22"/>
      <c r="BF675" s="22"/>
      <c r="BG675" s="22"/>
    </row>
    <row r="676" spans="1:59" s="33" customFormat="1" x14ac:dyDescent="0.25">
      <c r="A676" s="22"/>
      <c r="C676" s="22"/>
      <c r="D676" s="47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5"/>
      <c r="Z676" s="22"/>
      <c r="AA676" s="22"/>
      <c r="AB676" s="22"/>
      <c r="AC676" s="22"/>
      <c r="AD676" s="22"/>
      <c r="AE676" s="22"/>
      <c r="AF676" s="22"/>
      <c r="AG676" s="22"/>
      <c r="AH676" s="26"/>
      <c r="AI676" s="22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6"/>
      <c r="BA676" s="22"/>
      <c r="BB676" s="22"/>
      <c r="BC676" s="22"/>
      <c r="BD676" s="22"/>
      <c r="BE676" s="22"/>
      <c r="BF676" s="22"/>
      <c r="BG676" s="22"/>
    </row>
    <row r="677" spans="1:59" s="33" customFormat="1" x14ac:dyDescent="0.25">
      <c r="A677" s="22"/>
      <c r="C677" s="22"/>
      <c r="D677" s="47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5"/>
      <c r="Z677" s="22"/>
      <c r="AA677" s="22"/>
      <c r="AB677" s="22"/>
      <c r="AC677" s="22"/>
      <c r="AD677" s="22"/>
      <c r="AE677" s="22"/>
      <c r="AF677" s="22"/>
      <c r="AG677" s="22"/>
      <c r="AH677" s="26"/>
      <c r="AI677" s="22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6"/>
      <c r="BA677" s="22"/>
      <c r="BB677" s="22"/>
      <c r="BC677" s="22"/>
      <c r="BD677" s="22"/>
      <c r="BE677" s="22"/>
      <c r="BF677" s="22"/>
      <c r="BG677" s="22"/>
    </row>
    <row r="678" spans="1:59" s="33" customFormat="1" x14ac:dyDescent="0.25">
      <c r="A678" s="22"/>
      <c r="C678" s="22"/>
      <c r="D678" s="47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5"/>
      <c r="Z678" s="22"/>
      <c r="AA678" s="22"/>
      <c r="AB678" s="22"/>
      <c r="AC678" s="22"/>
      <c r="AD678" s="22"/>
      <c r="AE678" s="22"/>
      <c r="AF678" s="22"/>
      <c r="AG678" s="22"/>
      <c r="AH678" s="26"/>
      <c r="AI678" s="22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6"/>
      <c r="BA678" s="22"/>
      <c r="BB678" s="22"/>
      <c r="BC678" s="22"/>
      <c r="BD678" s="22"/>
      <c r="BE678" s="22"/>
      <c r="BF678" s="22"/>
      <c r="BG678" s="22"/>
    </row>
    <row r="679" spans="1:59" s="33" customFormat="1" x14ac:dyDescent="0.25">
      <c r="A679" s="22"/>
      <c r="C679" s="22"/>
      <c r="D679" s="47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5"/>
      <c r="Z679" s="22"/>
      <c r="AA679" s="22"/>
      <c r="AB679" s="22"/>
      <c r="AC679" s="22"/>
      <c r="AD679" s="22"/>
      <c r="AE679" s="22"/>
      <c r="AF679" s="22"/>
      <c r="AG679" s="22"/>
      <c r="AH679" s="26"/>
      <c r="AI679" s="22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6"/>
      <c r="BA679" s="22"/>
      <c r="BB679" s="22"/>
      <c r="BC679" s="22"/>
      <c r="BD679" s="22"/>
      <c r="BE679" s="22"/>
      <c r="BF679" s="22"/>
      <c r="BG679" s="22"/>
    </row>
    <row r="680" spans="1:59" s="33" customFormat="1" x14ac:dyDescent="0.25">
      <c r="A680" s="22"/>
      <c r="C680" s="22"/>
      <c r="D680" s="47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5"/>
      <c r="Z680" s="22"/>
      <c r="AA680" s="22"/>
      <c r="AB680" s="22"/>
      <c r="AC680" s="22"/>
      <c r="AD680" s="22"/>
      <c r="AE680" s="22"/>
      <c r="AF680" s="22"/>
      <c r="AG680" s="22"/>
      <c r="AH680" s="26"/>
      <c r="AI680" s="22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6"/>
      <c r="BA680" s="22"/>
      <c r="BB680" s="22"/>
      <c r="BC680" s="22"/>
      <c r="BD680" s="22"/>
      <c r="BE680" s="22"/>
      <c r="BF680" s="22"/>
      <c r="BG680" s="22"/>
    </row>
    <row r="681" spans="1:59" s="33" customFormat="1" x14ac:dyDescent="0.25">
      <c r="A681" s="22"/>
      <c r="C681" s="22"/>
      <c r="D681" s="47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5"/>
      <c r="Z681" s="22"/>
      <c r="AA681" s="22"/>
      <c r="AB681" s="22"/>
      <c r="AC681" s="22"/>
      <c r="AD681" s="22"/>
      <c r="AE681" s="22"/>
      <c r="AF681" s="22"/>
      <c r="AG681" s="22"/>
      <c r="AH681" s="26"/>
      <c r="AI681" s="22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6"/>
      <c r="BA681" s="22"/>
      <c r="BB681" s="22"/>
      <c r="BC681" s="22"/>
      <c r="BD681" s="22"/>
      <c r="BE681" s="22"/>
      <c r="BF681" s="22"/>
      <c r="BG681" s="22"/>
    </row>
    <row r="682" spans="1:59" s="33" customFormat="1" x14ac:dyDescent="0.25">
      <c r="A682" s="22"/>
      <c r="C682" s="22"/>
      <c r="D682" s="47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5"/>
      <c r="Z682" s="22"/>
      <c r="AA682" s="22"/>
      <c r="AB682" s="22"/>
      <c r="AC682" s="22"/>
      <c r="AD682" s="22"/>
      <c r="AE682" s="22"/>
      <c r="AF682" s="22"/>
      <c r="AG682" s="22"/>
      <c r="AH682" s="26"/>
      <c r="AI682" s="22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6"/>
      <c r="BA682" s="22"/>
      <c r="BB682" s="22"/>
      <c r="BC682" s="22"/>
      <c r="BD682" s="22"/>
      <c r="BE682" s="22"/>
      <c r="BF682" s="22"/>
      <c r="BG682" s="22"/>
    </row>
    <row r="683" spans="1:59" s="33" customFormat="1" x14ac:dyDescent="0.25">
      <c r="A683" s="22"/>
      <c r="C683" s="22"/>
      <c r="D683" s="47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5"/>
      <c r="Z683" s="22"/>
      <c r="AA683" s="22"/>
      <c r="AB683" s="22"/>
      <c r="AC683" s="22"/>
      <c r="AD683" s="22"/>
      <c r="AE683" s="22"/>
      <c r="AF683" s="22"/>
      <c r="AG683" s="22"/>
      <c r="AH683" s="26"/>
      <c r="AI683" s="22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6"/>
      <c r="BA683" s="22"/>
      <c r="BB683" s="22"/>
      <c r="BC683" s="22"/>
      <c r="BD683" s="22"/>
      <c r="BE683" s="22"/>
      <c r="BF683" s="22"/>
      <c r="BG683" s="22"/>
    </row>
    <row r="684" spans="1:59" s="33" customFormat="1" x14ac:dyDescent="0.25">
      <c r="A684" s="22"/>
      <c r="C684" s="22"/>
      <c r="D684" s="47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5"/>
      <c r="Z684" s="22"/>
      <c r="AA684" s="22"/>
      <c r="AB684" s="22"/>
      <c r="AC684" s="22"/>
      <c r="AD684" s="22"/>
      <c r="AE684" s="22"/>
      <c r="AF684" s="22"/>
      <c r="AG684" s="22"/>
      <c r="AH684" s="26"/>
      <c r="AI684" s="22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6"/>
      <c r="BA684" s="22"/>
      <c r="BB684" s="22"/>
      <c r="BC684" s="22"/>
      <c r="BD684" s="22"/>
      <c r="BE684" s="22"/>
      <c r="BF684" s="22"/>
      <c r="BG684" s="22"/>
    </row>
    <row r="685" spans="1:59" s="33" customFormat="1" x14ac:dyDescent="0.25">
      <c r="A685" s="22"/>
      <c r="C685" s="22"/>
      <c r="D685" s="47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5"/>
      <c r="Z685" s="22"/>
      <c r="AA685" s="22"/>
      <c r="AB685" s="22"/>
      <c r="AC685" s="22"/>
      <c r="AD685" s="22"/>
      <c r="AE685" s="22"/>
      <c r="AF685" s="22"/>
      <c r="AG685" s="22"/>
      <c r="AH685" s="26"/>
      <c r="AI685" s="22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6"/>
      <c r="BA685" s="22"/>
      <c r="BB685" s="22"/>
      <c r="BC685" s="22"/>
      <c r="BD685" s="22"/>
      <c r="BE685" s="22"/>
      <c r="BF685" s="22"/>
      <c r="BG685" s="22"/>
    </row>
    <row r="686" spans="1:59" s="33" customFormat="1" x14ac:dyDescent="0.25">
      <c r="A686" s="22"/>
      <c r="C686" s="22"/>
      <c r="D686" s="47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5"/>
      <c r="Z686" s="22"/>
      <c r="AA686" s="22"/>
      <c r="AB686" s="22"/>
      <c r="AC686" s="22"/>
      <c r="AD686" s="22"/>
      <c r="AE686" s="22"/>
      <c r="AF686" s="22"/>
      <c r="AG686" s="22"/>
      <c r="AH686" s="26"/>
      <c r="AI686" s="22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6"/>
      <c r="BA686" s="22"/>
      <c r="BB686" s="22"/>
      <c r="BC686" s="22"/>
      <c r="BD686" s="22"/>
      <c r="BE686" s="22"/>
      <c r="BF686" s="22"/>
      <c r="BG686" s="22"/>
    </row>
    <row r="687" spans="1:59" s="33" customFormat="1" x14ac:dyDescent="0.25">
      <c r="A687" s="22"/>
      <c r="C687" s="22"/>
      <c r="D687" s="47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5"/>
      <c r="Z687" s="22"/>
      <c r="AA687" s="22"/>
      <c r="AB687" s="22"/>
      <c r="AC687" s="22"/>
      <c r="AD687" s="22"/>
      <c r="AE687" s="22"/>
      <c r="AF687" s="22"/>
      <c r="AG687" s="22"/>
      <c r="AH687" s="26"/>
      <c r="AI687" s="22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6"/>
      <c r="BA687" s="22"/>
      <c r="BB687" s="22"/>
      <c r="BC687" s="22"/>
      <c r="BD687" s="22"/>
      <c r="BE687" s="22"/>
      <c r="BF687" s="22"/>
      <c r="BG687" s="22"/>
    </row>
    <row r="688" spans="1:59" s="33" customFormat="1" x14ac:dyDescent="0.25">
      <c r="A688" s="22"/>
      <c r="C688" s="22"/>
      <c r="D688" s="47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5"/>
      <c r="Z688" s="22"/>
      <c r="AA688" s="22"/>
      <c r="AB688" s="22"/>
      <c r="AC688" s="22"/>
      <c r="AD688" s="22"/>
      <c r="AE688" s="22"/>
      <c r="AF688" s="22"/>
      <c r="AG688" s="22"/>
      <c r="AH688" s="26"/>
      <c r="AI688" s="22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6"/>
      <c r="BA688" s="22"/>
      <c r="BB688" s="22"/>
      <c r="BC688" s="22"/>
      <c r="BD688" s="22"/>
      <c r="BE688" s="22"/>
      <c r="BF688" s="22"/>
      <c r="BG688" s="22"/>
    </row>
    <row r="689" spans="1:59" s="33" customFormat="1" x14ac:dyDescent="0.25">
      <c r="A689" s="22"/>
      <c r="C689" s="22"/>
      <c r="D689" s="47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5"/>
      <c r="Z689" s="22"/>
      <c r="AA689" s="22"/>
      <c r="AB689" s="22"/>
      <c r="AC689" s="22"/>
      <c r="AD689" s="22"/>
      <c r="AE689" s="22"/>
      <c r="AF689" s="22"/>
      <c r="AG689" s="22"/>
      <c r="AH689" s="26"/>
      <c r="AI689" s="22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6"/>
      <c r="BA689" s="22"/>
      <c r="BB689" s="22"/>
      <c r="BC689" s="22"/>
      <c r="BD689" s="22"/>
      <c r="BE689" s="22"/>
      <c r="BF689" s="22"/>
      <c r="BG689" s="22"/>
    </row>
    <row r="690" spans="1:59" s="33" customFormat="1" x14ac:dyDescent="0.25">
      <c r="A690" s="22"/>
      <c r="C690" s="22"/>
      <c r="D690" s="47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5"/>
      <c r="Z690" s="22"/>
      <c r="AA690" s="22"/>
      <c r="AB690" s="22"/>
      <c r="AC690" s="22"/>
      <c r="AD690" s="22"/>
      <c r="AE690" s="22"/>
      <c r="AF690" s="22"/>
      <c r="AG690" s="22"/>
      <c r="AH690" s="26"/>
      <c r="AI690" s="22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6"/>
      <c r="BA690" s="22"/>
      <c r="BB690" s="22"/>
      <c r="BC690" s="22"/>
      <c r="BD690" s="22"/>
      <c r="BE690" s="22"/>
      <c r="BF690" s="22"/>
      <c r="BG690" s="22"/>
    </row>
    <row r="691" spans="1:59" s="33" customFormat="1" x14ac:dyDescent="0.25">
      <c r="A691" s="22"/>
      <c r="C691" s="22"/>
      <c r="D691" s="47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5"/>
      <c r="Z691" s="22"/>
      <c r="AA691" s="22"/>
      <c r="AB691" s="22"/>
      <c r="AC691" s="22"/>
      <c r="AD691" s="22"/>
      <c r="AE691" s="22"/>
      <c r="AF691" s="22"/>
      <c r="AG691" s="22"/>
      <c r="AH691" s="26"/>
      <c r="AI691" s="22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6"/>
      <c r="BA691" s="22"/>
      <c r="BB691" s="22"/>
      <c r="BC691" s="22"/>
      <c r="BD691" s="22"/>
      <c r="BE691" s="22"/>
      <c r="BF691" s="22"/>
      <c r="BG691" s="22"/>
    </row>
    <row r="692" spans="1:59" s="33" customFormat="1" x14ac:dyDescent="0.25">
      <c r="A692" s="22"/>
      <c r="C692" s="22"/>
      <c r="D692" s="47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5"/>
      <c r="Z692" s="22"/>
      <c r="AA692" s="22"/>
      <c r="AB692" s="22"/>
      <c r="AC692" s="22"/>
      <c r="AD692" s="22"/>
      <c r="AE692" s="22"/>
      <c r="AF692" s="22"/>
      <c r="AG692" s="22"/>
      <c r="AH692" s="26"/>
      <c r="AI692" s="22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6"/>
      <c r="BA692" s="22"/>
      <c r="BB692" s="22"/>
      <c r="BC692" s="22"/>
      <c r="BD692" s="22"/>
      <c r="BE692" s="22"/>
      <c r="BF692" s="22"/>
      <c r="BG692" s="22"/>
    </row>
    <row r="693" spans="1:59" s="33" customFormat="1" x14ac:dyDescent="0.25">
      <c r="A693" s="22"/>
      <c r="C693" s="22"/>
      <c r="D693" s="47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5"/>
      <c r="Z693" s="22"/>
      <c r="AA693" s="22"/>
      <c r="AB693" s="22"/>
      <c r="AC693" s="22"/>
      <c r="AD693" s="22"/>
      <c r="AE693" s="22"/>
      <c r="AF693" s="22"/>
      <c r="AG693" s="22"/>
      <c r="AH693" s="26"/>
      <c r="AI693" s="22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6"/>
      <c r="BA693" s="22"/>
      <c r="BB693" s="22"/>
      <c r="BC693" s="22"/>
      <c r="BD693" s="22"/>
      <c r="BE693" s="22"/>
      <c r="BF693" s="22"/>
      <c r="BG693" s="22"/>
    </row>
    <row r="694" spans="1:59" s="33" customFormat="1" x14ac:dyDescent="0.25">
      <c r="A694" s="22"/>
      <c r="C694" s="22"/>
      <c r="D694" s="47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5"/>
      <c r="Z694" s="22"/>
      <c r="AA694" s="22"/>
      <c r="AB694" s="22"/>
      <c r="AC694" s="22"/>
      <c r="AD694" s="22"/>
      <c r="AE694" s="22"/>
      <c r="AF694" s="22"/>
      <c r="AG694" s="22"/>
      <c r="AH694" s="26"/>
      <c r="AI694" s="22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6"/>
      <c r="BA694" s="22"/>
      <c r="BB694" s="22"/>
      <c r="BC694" s="22"/>
      <c r="BD694" s="22"/>
      <c r="BE694" s="22"/>
      <c r="BF694" s="22"/>
      <c r="BG694" s="22"/>
    </row>
    <row r="695" spans="1:59" s="33" customFormat="1" x14ac:dyDescent="0.25">
      <c r="A695" s="22"/>
      <c r="C695" s="22"/>
      <c r="D695" s="47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5"/>
      <c r="Z695" s="22"/>
      <c r="AA695" s="22"/>
      <c r="AB695" s="22"/>
      <c r="AC695" s="22"/>
      <c r="AD695" s="22"/>
      <c r="AE695" s="22"/>
      <c r="AF695" s="22"/>
      <c r="AG695" s="22"/>
      <c r="AH695" s="26"/>
      <c r="AI695" s="22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6"/>
      <c r="BA695" s="22"/>
      <c r="BB695" s="22"/>
      <c r="BC695" s="22"/>
      <c r="BD695" s="22"/>
      <c r="BE695" s="22"/>
      <c r="BF695" s="22"/>
      <c r="BG695" s="22"/>
    </row>
    <row r="696" spans="1:59" s="33" customFormat="1" x14ac:dyDescent="0.25">
      <c r="A696" s="22"/>
      <c r="C696" s="22"/>
      <c r="D696" s="47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5"/>
      <c r="Z696" s="22"/>
      <c r="AA696" s="22"/>
      <c r="AB696" s="22"/>
      <c r="AC696" s="22"/>
      <c r="AD696" s="22"/>
      <c r="AE696" s="22"/>
      <c r="AF696" s="22"/>
      <c r="AG696" s="22"/>
      <c r="AH696" s="26"/>
      <c r="AI696" s="22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6"/>
      <c r="BA696" s="22"/>
      <c r="BB696" s="22"/>
      <c r="BC696" s="22"/>
      <c r="BD696" s="22"/>
      <c r="BE696" s="22"/>
      <c r="BF696" s="22"/>
      <c r="BG696" s="22"/>
    </row>
    <row r="697" spans="1:59" s="33" customFormat="1" x14ac:dyDescent="0.25">
      <c r="A697" s="22"/>
      <c r="C697" s="22"/>
      <c r="D697" s="47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5"/>
      <c r="Z697" s="22"/>
      <c r="AA697" s="22"/>
      <c r="AB697" s="22"/>
      <c r="AC697" s="22"/>
      <c r="AD697" s="22"/>
      <c r="AE697" s="22"/>
      <c r="AF697" s="22"/>
      <c r="AG697" s="22"/>
      <c r="AH697" s="26"/>
      <c r="AI697" s="22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6"/>
      <c r="BA697" s="22"/>
      <c r="BB697" s="22"/>
      <c r="BC697" s="22"/>
      <c r="BD697" s="22"/>
      <c r="BE697" s="22"/>
      <c r="BF697" s="22"/>
      <c r="BG697" s="22"/>
    </row>
    <row r="698" spans="1:59" s="33" customFormat="1" x14ac:dyDescent="0.25">
      <c r="A698" s="22"/>
      <c r="C698" s="22"/>
      <c r="D698" s="47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5"/>
      <c r="Z698" s="22"/>
      <c r="AA698" s="22"/>
      <c r="AB698" s="22"/>
      <c r="AC698" s="22"/>
      <c r="AD698" s="22"/>
      <c r="AE698" s="22"/>
      <c r="AF698" s="22"/>
      <c r="AG698" s="22"/>
      <c r="AH698" s="26"/>
      <c r="AI698" s="22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6"/>
      <c r="BA698" s="22"/>
      <c r="BB698" s="22"/>
      <c r="BC698" s="22"/>
      <c r="BD698" s="22"/>
      <c r="BE698" s="22"/>
      <c r="BF698" s="22"/>
      <c r="BG698" s="22"/>
    </row>
    <row r="699" spans="1:59" s="33" customFormat="1" x14ac:dyDescent="0.25">
      <c r="A699" s="22"/>
      <c r="C699" s="22"/>
      <c r="D699" s="47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5"/>
      <c r="Z699" s="22"/>
      <c r="AA699" s="22"/>
      <c r="AB699" s="22"/>
      <c r="AC699" s="22"/>
      <c r="AD699" s="22"/>
      <c r="AE699" s="22"/>
      <c r="AF699" s="22"/>
      <c r="AG699" s="22"/>
      <c r="AH699" s="26"/>
      <c r="AI699" s="22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6"/>
      <c r="BA699" s="22"/>
      <c r="BB699" s="22"/>
      <c r="BC699" s="22"/>
      <c r="BD699" s="22"/>
      <c r="BE699" s="22"/>
      <c r="BF699" s="22"/>
      <c r="BG699" s="22"/>
    </row>
    <row r="700" spans="1:59" s="33" customFormat="1" x14ac:dyDescent="0.25">
      <c r="A700" s="22"/>
      <c r="C700" s="22"/>
      <c r="D700" s="47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5"/>
      <c r="Z700" s="22"/>
      <c r="AA700" s="22"/>
      <c r="AB700" s="22"/>
      <c r="AC700" s="22"/>
      <c r="AD700" s="22"/>
      <c r="AE700" s="22"/>
      <c r="AF700" s="22"/>
      <c r="AG700" s="22"/>
      <c r="AH700" s="26"/>
      <c r="AI700" s="22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6"/>
      <c r="BA700" s="22"/>
      <c r="BB700" s="22"/>
      <c r="BC700" s="22"/>
      <c r="BD700" s="22"/>
      <c r="BE700" s="22"/>
      <c r="BF700" s="22"/>
      <c r="BG700" s="22"/>
    </row>
    <row r="701" spans="1:59" s="33" customFormat="1" x14ac:dyDescent="0.25">
      <c r="A701" s="22"/>
      <c r="C701" s="22"/>
      <c r="D701" s="47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5"/>
      <c r="Z701" s="22"/>
      <c r="AA701" s="22"/>
      <c r="AB701" s="22"/>
      <c r="AC701" s="22"/>
      <c r="AD701" s="22"/>
      <c r="AE701" s="22"/>
      <c r="AF701" s="22"/>
      <c r="AG701" s="22"/>
      <c r="AH701" s="26"/>
      <c r="AI701" s="22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6"/>
      <c r="BA701" s="22"/>
      <c r="BB701" s="22"/>
      <c r="BC701" s="22"/>
      <c r="BD701" s="22"/>
      <c r="BE701" s="22"/>
      <c r="BF701" s="22"/>
      <c r="BG701" s="22"/>
    </row>
    <row r="702" spans="1:59" s="33" customFormat="1" x14ac:dyDescent="0.25">
      <c r="A702" s="22"/>
      <c r="C702" s="22"/>
      <c r="D702" s="47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5"/>
      <c r="Z702" s="22"/>
      <c r="AA702" s="22"/>
      <c r="AB702" s="22"/>
      <c r="AC702" s="22"/>
      <c r="AD702" s="22"/>
      <c r="AE702" s="22"/>
      <c r="AF702" s="22"/>
      <c r="AG702" s="22"/>
      <c r="AH702" s="26"/>
      <c r="AI702" s="22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6"/>
      <c r="BA702" s="22"/>
      <c r="BB702" s="22"/>
      <c r="BC702" s="22"/>
      <c r="BD702" s="22"/>
      <c r="BE702" s="22"/>
      <c r="BF702" s="22"/>
      <c r="BG702" s="22"/>
    </row>
    <row r="703" spans="1:59" s="33" customFormat="1" x14ac:dyDescent="0.25">
      <c r="A703" s="22"/>
      <c r="C703" s="22"/>
      <c r="D703" s="47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5"/>
      <c r="Z703" s="22"/>
      <c r="AA703" s="22"/>
      <c r="AB703" s="22"/>
      <c r="AC703" s="22"/>
      <c r="AD703" s="22"/>
      <c r="AE703" s="22"/>
      <c r="AF703" s="22"/>
      <c r="AG703" s="22"/>
      <c r="AH703" s="26"/>
      <c r="AI703" s="22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6"/>
      <c r="BA703" s="22"/>
      <c r="BB703" s="22"/>
      <c r="BC703" s="22"/>
      <c r="BD703" s="22"/>
      <c r="BE703" s="22"/>
      <c r="BF703" s="22"/>
      <c r="BG703" s="22"/>
    </row>
    <row r="704" spans="1:59" s="33" customFormat="1" x14ac:dyDescent="0.25">
      <c r="A704" s="22"/>
      <c r="C704" s="22"/>
      <c r="D704" s="47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5"/>
      <c r="Z704" s="22"/>
      <c r="AA704" s="22"/>
      <c r="AB704" s="22"/>
      <c r="AC704" s="22"/>
      <c r="AD704" s="22"/>
      <c r="AE704" s="22"/>
      <c r="AF704" s="22"/>
      <c r="AG704" s="22"/>
      <c r="AH704" s="26"/>
      <c r="AI704" s="22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6"/>
      <c r="BA704" s="22"/>
      <c r="BB704" s="22"/>
      <c r="BC704" s="22"/>
      <c r="BD704" s="22"/>
      <c r="BE704" s="22"/>
      <c r="BF704" s="22"/>
      <c r="BG704" s="22"/>
    </row>
    <row r="705" spans="1:59" s="33" customFormat="1" x14ac:dyDescent="0.25">
      <c r="A705" s="22"/>
      <c r="C705" s="22"/>
      <c r="D705" s="47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5"/>
      <c r="Z705" s="22"/>
      <c r="AA705" s="22"/>
      <c r="AB705" s="22"/>
      <c r="AC705" s="22"/>
      <c r="AD705" s="22"/>
      <c r="AE705" s="22"/>
      <c r="AF705" s="22"/>
      <c r="AG705" s="22"/>
      <c r="AH705" s="26"/>
      <c r="AI705" s="22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6"/>
      <c r="BA705" s="22"/>
      <c r="BB705" s="22"/>
      <c r="BC705" s="22"/>
      <c r="BD705" s="22"/>
      <c r="BE705" s="22"/>
      <c r="BF705" s="22"/>
      <c r="BG705" s="22"/>
    </row>
    <row r="706" spans="1:59" s="33" customFormat="1" x14ac:dyDescent="0.25">
      <c r="A706" s="22"/>
      <c r="C706" s="22"/>
      <c r="D706" s="47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5"/>
      <c r="Z706" s="22"/>
      <c r="AA706" s="22"/>
      <c r="AB706" s="22"/>
      <c r="AC706" s="22"/>
      <c r="AD706" s="22"/>
      <c r="AE706" s="22"/>
      <c r="AF706" s="22"/>
      <c r="AG706" s="22"/>
      <c r="AH706" s="26"/>
      <c r="AI706" s="22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6"/>
      <c r="BA706" s="22"/>
      <c r="BB706" s="22"/>
      <c r="BC706" s="22"/>
      <c r="BD706" s="22"/>
      <c r="BE706" s="22"/>
      <c r="BF706" s="22"/>
      <c r="BG706" s="22"/>
    </row>
    <row r="707" spans="1:59" s="33" customFormat="1" x14ac:dyDescent="0.25">
      <c r="A707" s="22"/>
      <c r="C707" s="22"/>
      <c r="D707" s="47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5"/>
      <c r="Z707" s="22"/>
      <c r="AA707" s="22"/>
      <c r="AB707" s="22"/>
      <c r="AC707" s="22"/>
      <c r="AD707" s="22"/>
      <c r="AE707" s="22"/>
      <c r="AF707" s="22"/>
      <c r="AG707" s="22"/>
      <c r="AH707" s="26"/>
      <c r="AI707" s="22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6"/>
      <c r="BA707" s="22"/>
      <c r="BB707" s="22"/>
      <c r="BC707" s="22"/>
      <c r="BD707" s="22"/>
      <c r="BE707" s="22"/>
      <c r="BF707" s="22"/>
      <c r="BG707" s="22"/>
    </row>
    <row r="708" spans="1:59" s="33" customFormat="1" x14ac:dyDescent="0.25">
      <c r="A708" s="22"/>
      <c r="C708" s="22"/>
      <c r="D708" s="47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5"/>
      <c r="Z708" s="22"/>
      <c r="AA708" s="22"/>
      <c r="AB708" s="22"/>
      <c r="AC708" s="22"/>
      <c r="AD708" s="22"/>
      <c r="AE708" s="22"/>
      <c r="AF708" s="22"/>
      <c r="AG708" s="22"/>
      <c r="AH708" s="26"/>
      <c r="AI708" s="22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6"/>
      <c r="BA708" s="22"/>
      <c r="BB708" s="22"/>
      <c r="BC708" s="22"/>
      <c r="BD708" s="22"/>
      <c r="BE708" s="22"/>
      <c r="BF708" s="22"/>
      <c r="BG708" s="22"/>
    </row>
    <row r="709" spans="1:59" s="33" customFormat="1" x14ac:dyDescent="0.25">
      <c r="A709" s="22"/>
      <c r="C709" s="22"/>
      <c r="D709" s="47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5"/>
      <c r="Z709" s="22"/>
      <c r="AA709" s="22"/>
      <c r="AB709" s="22"/>
      <c r="AC709" s="22"/>
      <c r="AD709" s="22"/>
      <c r="AE709" s="22"/>
      <c r="AF709" s="22"/>
      <c r="AG709" s="22"/>
      <c r="AH709" s="26"/>
      <c r="AI709" s="22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6"/>
      <c r="BA709" s="22"/>
      <c r="BB709" s="22"/>
      <c r="BC709" s="22"/>
      <c r="BD709" s="22"/>
      <c r="BE709" s="22"/>
      <c r="BF709" s="22"/>
      <c r="BG709" s="22"/>
    </row>
    <row r="710" spans="1:59" s="33" customFormat="1" x14ac:dyDescent="0.25">
      <c r="A710" s="22"/>
      <c r="C710" s="22"/>
      <c r="D710" s="47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5"/>
      <c r="Z710" s="22"/>
      <c r="AA710" s="22"/>
      <c r="AB710" s="22"/>
      <c r="AC710" s="22"/>
      <c r="AD710" s="22"/>
      <c r="AE710" s="22"/>
      <c r="AF710" s="22"/>
      <c r="AG710" s="22"/>
      <c r="AH710" s="26"/>
      <c r="AI710" s="22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6"/>
      <c r="BA710" s="22"/>
      <c r="BB710" s="22"/>
      <c r="BC710" s="22"/>
      <c r="BD710" s="22"/>
      <c r="BE710" s="22"/>
      <c r="BF710" s="22"/>
      <c r="BG710" s="22"/>
    </row>
    <row r="711" spans="1:59" s="33" customFormat="1" x14ac:dyDescent="0.25">
      <c r="A711" s="22"/>
      <c r="C711" s="22"/>
      <c r="D711" s="47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5"/>
      <c r="Z711" s="22"/>
      <c r="AA711" s="22"/>
      <c r="AB711" s="22"/>
      <c r="AC711" s="22"/>
      <c r="AD711" s="22"/>
      <c r="AE711" s="22"/>
      <c r="AF711" s="22"/>
      <c r="AG711" s="22"/>
      <c r="AH711" s="26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6"/>
      <c r="BA711" s="22"/>
      <c r="BB711" s="22"/>
      <c r="BC711" s="22"/>
      <c r="BD711" s="22"/>
      <c r="BE711" s="22"/>
      <c r="BF711" s="22"/>
      <c r="BG711" s="22"/>
    </row>
    <row r="712" spans="1:59" s="33" customFormat="1" x14ac:dyDescent="0.25">
      <c r="A712" s="22"/>
      <c r="C712" s="22"/>
      <c r="D712" s="47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5"/>
      <c r="Z712" s="22"/>
      <c r="AA712" s="22"/>
      <c r="AB712" s="22"/>
      <c r="AC712" s="22"/>
      <c r="AD712" s="22"/>
      <c r="AE712" s="22"/>
      <c r="AF712" s="22"/>
      <c r="AG712" s="22"/>
      <c r="AH712" s="26"/>
      <c r="AI712" s="22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6"/>
      <c r="BA712" s="22"/>
      <c r="BB712" s="22"/>
      <c r="BC712" s="22"/>
      <c r="BD712" s="22"/>
      <c r="BE712" s="22"/>
      <c r="BF712" s="22"/>
      <c r="BG712" s="22"/>
    </row>
    <row r="713" spans="1:59" s="33" customFormat="1" x14ac:dyDescent="0.25">
      <c r="A713" s="22"/>
      <c r="C713" s="22"/>
      <c r="D713" s="47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5"/>
      <c r="Z713" s="22"/>
      <c r="AA713" s="22"/>
      <c r="AB713" s="22"/>
      <c r="AC713" s="22"/>
      <c r="AD713" s="22"/>
      <c r="AE713" s="22"/>
      <c r="AF713" s="22"/>
      <c r="AG713" s="22"/>
      <c r="AH713" s="26"/>
      <c r="AI713" s="22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6"/>
      <c r="BA713" s="22"/>
      <c r="BB713" s="22"/>
      <c r="BC713" s="22"/>
      <c r="BD713" s="22"/>
      <c r="BE713" s="22"/>
      <c r="BF713" s="22"/>
      <c r="BG713" s="22"/>
    </row>
    <row r="714" spans="1:59" s="33" customFormat="1" x14ac:dyDescent="0.25">
      <c r="A714" s="22"/>
      <c r="C714" s="22"/>
      <c r="D714" s="47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5"/>
      <c r="Z714" s="22"/>
      <c r="AA714" s="22"/>
      <c r="AB714" s="22"/>
      <c r="AC714" s="22"/>
      <c r="AD714" s="22"/>
      <c r="AE714" s="22"/>
      <c r="AF714" s="22"/>
      <c r="AG714" s="22"/>
      <c r="AH714" s="26"/>
      <c r="AI714" s="22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6"/>
      <c r="BA714" s="22"/>
      <c r="BB714" s="22"/>
      <c r="BC714" s="22"/>
      <c r="BD714" s="22"/>
      <c r="BE714" s="22"/>
      <c r="BF714" s="22"/>
      <c r="BG714" s="22"/>
    </row>
    <row r="715" spans="1:59" s="33" customFormat="1" x14ac:dyDescent="0.25">
      <c r="A715" s="22"/>
      <c r="C715" s="22"/>
      <c r="D715" s="47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5"/>
      <c r="Z715" s="22"/>
      <c r="AA715" s="22"/>
      <c r="AB715" s="22"/>
      <c r="AC715" s="22"/>
      <c r="AD715" s="22"/>
      <c r="AE715" s="22"/>
      <c r="AF715" s="22"/>
      <c r="AG715" s="22"/>
      <c r="AH715" s="26"/>
      <c r="AI715" s="22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6"/>
      <c r="BA715" s="22"/>
      <c r="BB715" s="22"/>
      <c r="BC715" s="22"/>
      <c r="BD715" s="22"/>
      <c r="BE715" s="22"/>
      <c r="BF715" s="22"/>
      <c r="BG715" s="22"/>
    </row>
    <row r="716" spans="1:59" s="33" customFormat="1" x14ac:dyDescent="0.25">
      <c r="A716" s="22"/>
      <c r="C716" s="22"/>
      <c r="D716" s="47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5"/>
      <c r="Z716" s="22"/>
      <c r="AA716" s="22"/>
      <c r="AB716" s="22"/>
      <c r="AC716" s="22"/>
      <c r="AD716" s="22"/>
      <c r="AE716" s="22"/>
      <c r="AF716" s="22"/>
      <c r="AG716" s="22"/>
      <c r="AH716" s="26"/>
      <c r="AI716" s="22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6"/>
      <c r="BA716" s="22"/>
      <c r="BB716" s="22"/>
      <c r="BC716" s="22"/>
      <c r="BD716" s="22"/>
      <c r="BE716" s="22"/>
      <c r="BF716" s="22"/>
      <c r="BG716" s="22"/>
    </row>
    <row r="717" spans="1:59" s="33" customFormat="1" x14ac:dyDescent="0.25">
      <c r="A717" s="22"/>
      <c r="C717" s="22"/>
      <c r="D717" s="47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5"/>
      <c r="Z717" s="22"/>
      <c r="AA717" s="22"/>
      <c r="AB717" s="22"/>
      <c r="AC717" s="22"/>
      <c r="AD717" s="22"/>
      <c r="AE717" s="22"/>
      <c r="AF717" s="22"/>
      <c r="AG717" s="22"/>
      <c r="AH717" s="26"/>
      <c r="AI717" s="22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6"/>
      <c r="BA717" s="22"/>
      <c r="BB717" s="22"/>
      <c r="BC717" s="22"/>
      <c r="BD717" s="22"/>
      <c r="BE717" s="22"/>
      <c r="BF717" s="22"/>
      <c r="BG717" s="22"/>
    </row>
    <row r="718" spans="1:59" s="33" customFormat="1" x14ac:dyDescent="0.25">
      <c r="A718" s="22"/>
      <c r="C718" s="22"/>
      <c r="D718" s="47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5"/>
      <c r="Z718" s="22"/>
      <c r="AA718" s="22"/>
      <c r="AB718" s="22"/>
      <c r="AC718" s="22"/>
      <c r="AD718" s="22"/>
      <c r="AE718" s="22"/>
      <c r="AF718" s="22"/>
      <c r="AG718" s="22"/>
      <c r="AH718" s="26"/>
      <c r="AI718" s="22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6"/>
      <c r="BA718" s="22"/>
      <c r="BB718" s="22"/>
      <c r="BC718" s="22"/>
      <c r="BD718" s="22"/>
      <c r="BE718" s="22"/>
      <c r="BF718" s="22"/>
      <c r="BG718" s="22"/>
    </row>
    <row r="719" spans="1:59" s="35" customFormat="1" x14ac:dyDescent="0.25">
      <c r="A719" s="34"/>
      <c r="C719" s="34"/>
      <c r="D719" s="50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51"/>
      <c r="Z719" s="34"/>
      <c r="AA719" s="34"/>
      <c r="AB719" s="34"/>
      <c r="AC719" s="34"/>
      <c r="AD719" s="34"/>
      <c r="AE719" s="34"/>
      <c r="AF719" s="34"/>
      <c r="AG719" s="34"/>
      <c r="AH719" s="36"/>
      <c r="AI719" s="34"/>
      <c r="AJ719" s="34"/>
      <c r="AK719" s="34"/>
      <c r="AL719" s="34"/>
      <c r="AM719" s="34"/>
      <c r="AN719" s="34"/>
      <c r="AO719" s="34"/>
      <c r="AP719" s="34"/>
      <c r="AQ719" s="34"/>
      <c r="AR719" s="34"/>
      <c r="AS719" s="34"/>
      <c r="AT719" s="34"/>
      <c r="AU719" s="34"/>
      <c r="AV719" s="34"/>
      <c r="AW719" s="34"/>
      <c r="AX719" s="34"/>
      <c r="AY719" s="34"/>
      <c r="AZ719" s="36"/>
      <c r="BA719" s="34"/>
      <c r="BB719" s="34"/>
      <c r="BC719" s="34"/>
      <c r="BD719" s="34"/>
      <c r="BE719" s="34"/>
      <c r="BF719" s="34"/>
      <c r="BG719" s="34"/>
    </row>
  </sheetData>
  <autoFilter ref="A1:BH392">
    <sortState ref="A2:BD392">
      <sortCondition ref="B1:B392"/>
    </sortState>
  </autoFilter>
  <sortState ref="A2:BG719">
    <sortCondition ref="T1"/>
  </sortState>
  <dataValidations count="5">
    <dataValidation type="list" allowBlank="1" showInputMessage="1" showErrorMessage="1" sqref="AL3:AL177">
      <formula1>"NO,GRADO 1,GRADO 2,GRADO 3, GRADO 4"</formula1>
    </dataValidation>
    <dataValidation type="list" allowBlank="1" showInputMessage="1" showErrorMessage="1" sqref="AL1 AL178:AL314">
      <formula1>"NO,GRADO 1,GRADO 2,GRADO 3"</formula1>
    </dataValidation>
    <dataValidation type="list" allowBlank="1" showInputMessage="1" showErrorMessage="1" promptTitle="SEXO M ó f" sqref="F1 F3:F304">
      <formula1>"M,F"</formula1>
    </dataValidation>
    <dataValidation type="list" allowBlank="1" showInputMessage="1" showErrorMessage="1" promptTitle="SEXO M ó f" sqref="AQ1 AK3:AK314 AK1 H2:I2 AQ3:AQ314 G1 J1:M1 G3:M314">
      <formula1>"SI,NO"</formula1>
    </dataValidation>
    <dataValidation allowBlank="1" showInputMessage="1" showErrorMessage="1" promptTitle="SEXO M ó f" sqref="H1:I1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Hoja2</vt:lpstr>
      <vt:lpstr>Hoja3</vt:lpstr>
      <vt:lpstr>Hoja4</vt:lpstr>
      <vt:lpstr>Hoja5</vt:lpstr>
      <vt:lpstr>Hoja6</vt:lpstr>
      <vt:lpstr>Hoja7</vt:lpstr>
      <vt:lpstr>Hoja1</vt:lpstr>
      <vt:lpstr>Hoja8</vt:lpstr>
      <vt:lpstr>datos</vt:lpstr>
      <vt:lpstr>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2018-10-16T12:42:14Z</dcterms:created>
  <dcterms:modified xsi:type="dcterms:W3CDTF">2021-03-08T20:28:56Z</dcterms:modified>
</cp:coreProperties>
</file>